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DADE - LUANA\EMPRESAS\SINDICATO\"/>
    </mc:Choice>
  </mc:AlternateContent>
  <xr:revisionPtr revIDLastSave="0" documentId="13_ncr:1_{DA9F1F88-627F-4B91-B735-D6CA7DB7F1DE}" xr6:coauthVersionLast="46" xr6:coauthVersionMax="46" xr10:uidLastSave="{00000000-0000-0000-0000-000000000000}"/>
  <bookViews>
    <workbookView xWindow="-120" yWindow="-120" windowWidth="24240" windowHeight="13140" tabRatio="888" activeTab="7" xr2:uid="{00000000-000D-0000-FFFF-FFFF00000000}"/>
  </bookViews>
  <sheets>
    <sheet name="ADELSON-DIR" sheetId="1" r:id="rId1"/>
    <sheet name="BARTOLOMEU-DIR" sheetId="3" r:id="rId2"/>
    <sheet name="JOSÉ-DIR" sheetId="5" r:id="rId3"/>
    <sheet name="NILTON-DIR" sheetId="6" r:id="rId4"/>
    <sheet name="ORLANDO-TES" sheetId="7" r:id="rId5"/>
    <sheet name="SERGIO-PRES" sheetId="8" r:id="rId6"/>
    <sheet name="WILLIAM-DIR" sheetId="9" r:id="rId7"/>
    <sheet name="RESUMO 1" sheetId="2" r:id="rId8"/>
    <sheet name="RESUMO 2" sheetId="10" r:id="rId9"/>
    <sheet name="RESUMO 3" sheetId="11" r:id="rId10"/>
    <sheet name="RESUMO 4" sheetId="12" r:id="rId11"/>
    <sheet name="RESUMO ANUAL" sheetId="13" r:id="rId12"/>
  </sheets>
  <definedNames>
    <definedName name="_xlnm.Print_Area" localSheetId="8">'RESUMO 2'!$A$1:$H$155</definedName>
  </definedNames>
  <calcPr calcId="181029"/>
</workbook>
</file>

<file path=xl/calcChain.xml><?xml version="1.0" encoding="utf-8"?>
<calcChain xmlns="http://schemas.openxmlformats.org/spreadsheetml/2006/main">
  <c r="G9" i="2" l="1"/>
  <c r="G10" i="2"/>
  <c r="G11" i="2"/>
  <c r="D17" i="2" l="1"/>
  <c r="D151" i="13" l="1"/>
  <c r="D150" i="13"/>
  <c r="D149" i="13"/>
  <c r="D148" i="13"/>
  <c r="D147" i="13"/>
  <c r="D145" i="13"/>
  <c r="D144" i="13"/>
  <c r="D139" i="13"/>
  <c r="D138" i="13"/>
  <c r="D137" i="13"/>
  <c r="G142" i="12"/>
  <c r="G143" i="12"/>
  <c r="G143" i="11"/>
  <c r="G142" i="11"/>
  <c r="G146" i="10"/>
  <c r="G145" i="10"/>
  <c r="E146" i="10"/>
  <c r="C146" i="10"/>
  <c r="E145" i="10"/>
  <c r="C145" i="10"/>
  <c r="B9" i="8"/>
  <c r="B8" i="8"/>
  <c r="D130" i="13"/>
  <c r="D129" i="13"/>
  <c r="D128" i="13"/>
  <c r="D127" i="13"/>
  <c r="D126" i="13"/>
  <c r="D125" i="13"/>
  <c r="D123" i="13"/>
  <c r="E122" i="13"/>
  <c r="D117" i="13"/>
  <c r="D116" i="13"/>
  <c r="G121" i="12"/>
  <c r="E121" i="12"/>
  <c r="C121" i="12"/>
  <c r="G120" i="12"/>
  <c r="E120" i="12"/>
  <c r="C120" i="12"/>
  <c r="G124" i="10"/>
  <c r="E124" i="10"/>
  <c r="C124" i="10"/>
  <c r="G123" i="10"/>
  <c r="E123" i="10"/>
  <c r="C123" i="10"/>
  <c r="G122" i="10"/>
  <c r="G121" i="10"/>
  <c r="G120" i="10"/>
  <c r="G119" i="10"/>
  <c r="G121" i="11"/>
  <c r="E121" i="11"/>
  <c r="C121" i="11"/>
  <c r="G120" i="11"/>
  <c r="E120" i="11"/>
  <c r="C120" i="11"/>
  <c r="D108" i="13"/>
  <c r="D107" i="13"/>
  <c r="D106" i="13"/>
  <c r="D105" i="13"/>
  <c r="D104" i="13"/>
  <c r="D103" i="13"/>
  <c r="D101" i="13"/>
  <c r="E100" i="13"/>
  <c r="D95" i="13"/>
  <c r="D94" i="13"/>
  <c r="B9" i="7"/>
  <c r="B8" i="7"/>
  <c r="G99" i="12"/>
  <c r="E99" i="12"/>
  <c r="C99" i="12"/>
  <c r="G98" i="12"/>
  <c r="E98" i="12"/>
  <c r="C98" i="12"/>
  <c r="G99" i="11"/>
  <c r="E99" i="11"/>
  <c r="C99" i="11"/>
  <c r="G98" i="11"/>
  <c r="E98" i="11"/>
  <c r="C98" i="11"/>
  <c r="G102" i="10"/>
  <c r="E102" i="10"/>
  <c r="C102" i="10"/>
  <c r="G101" i="10"/>
  <c r="E101" i="10"/>
  <c r="C101" i="10"/>
  <c r="G100" i="10"/>
  <c r="G99" i="10"/>
  <c r="G98" i="10"/>
  <c r="G97" i="10"/>
  <c r="B8" i="9"/>
  <c r="D84" i="13"/>
  <c r="D83" i="13"/>
  <c r="D82" i="13"/>
  <c r="D80" i="13"/>
  <c r="D79" i="13"/>
  <c r="D74" i="13"/>
  <c r="D73" i="13"/>
  <c r="D72" i="13"/>
  <c r="G77" i="12"/>
  <c r="E77" i="12"/>
  <c r="C77" i="12"/>
  <c r="G76" i="12"/>
  <c r="E76" i="12"/>
  <c r="C76" i="12"/>
  <c r="G77" i="11"/>
  <c r="E77" i="11"/>
  <c r="C77" i="11"/>
  <c r="G76" i="11"/>
  <c r="E76" i="11"/>
  <c r="C76" i="11"/>
  <c r="G80" i="10"/>
  <c r="E80" i="10"/>
  <c r="C80" i="10"/>
  <c r="G79" i="10"/>
  <c r="E79" i="10"/>
  <c r="C79" i="10"/>
  <c r="D61" i="13"/>
  <c r="D60" i="13"/>
  <c r="D59" i="13"/>
  <c r="D57" i="13"/>
  <c r="E56" i="13"/>
  <c r="D51" i="13"/>
  <c r="D50" i="13"/>
  <c r="B8" i="6"/>
  <c r="D27" i="13"/>
  <c r="D49" i="13" s="1"/>
  <c r="D71" i="13" s="1"/>
  <c r="D93" i="13" s="1"/>
  <c r="D115" i="13" s="1"/>
  <c r="D136" i="13" s="1"/>
  <c r="D38" i="13"/>
  <c r="D37" i="13"/>
  <c r="D36" i="13"/>
  <c r="E34" i="13"/>
  <c r="E33" i="13"/>
  <c r="D131" i="13" l="1"/>
  <c r="D152" i="13"/>
  <c r="D109" i="13"/>
  <c r="G57" i="10"/>
  <c r="E57" i="10"/>
  <c r="C57" i="10"/>
  <c r="G56" i="10"/>
  <c r="E56" i="10"/>
  <c r="C56" i="10"/>
  <c r="G55" i="10"/>
  <c r="G54" i="10"/>
  <c r="G53" i="10"/>
  <c r="G52" i="10"/>
  <c r="B8" i="5"/>
  <c r="B46" i="5" s="1"/>
  <c r="B84" i="5" s="1"/>
  <c r="B124" i="5" s="1"/>
  <c r="B162" i="5" s="1"/>
  <c r="B200" i="5" s="1"/>
  <c r="B240" i="5" s="1"/>
  <c r="B278" i="5" s="1"/>
  <c r="B316" i="5" s="1"/>
  <c r="B356" i="5" s="1"/>
  <c r="B394" i="5" s="1"/>
  <c r="B432" i="5" s="1"/>
  <c r="F136" i="12"/>
  <c r="D136" i="12"/>
  <c r="B136" i="12"/>
  <c r="F114" i="12"/>
  <c r="D114" i="12"/>
  <c r="B114" i="12"/>
  <c r="F70" i="12"/>
  <c r="D70" i="12"/>
  <c r="B70" i="12"/>
  <c r="F48" i="12"/>
  <c r="D48" i="12"/>
  <c r="B48" i="12"/>
  <c r="F92" i="12"/>
  <c r="D92" i="12"/>
  <c r="B92" i="12"/>
  <c r="F26" i="12"/>
  <c r="D26" i="12"/>
  <c r="B26" i="12"/>
  <c r="F136" i="11"/>
  <c r="D136" i="11"/>
  <c r="B136" i="11"/>
  <c r="F114" i="11"/>
  <c r="D114" i="11"/>
  <c r="B114" i="11"/>
  <c r="F70" i="11"/>
  <c r="D70" i="11"/>
  <c r="B70" i="11"/>
  <c r="F48" i="11"/>
  <c r="D48" i="11"/>
  <c r="B48" i="11"/>
  <c r="F92" i="11"/>
  <c r="D92" i="11"/>
  <c r="B92" i="11"/>
  <c r="F26" i="11"/>
  <c r="D26" i="11"/>
  <c r="B26" i="11"/>
  <c r="G35" i="10"/>
  <c r="G34" i="10"/>
  <c r="E35" i="10"/>
  <c r="E34" i="10"/>
  <c r="C35" i="10"/>
  <c r="C34" i="10"/>
  <c r="F139" i="10"/>
  <c r="D139" i="10"/>
  <c r="B139" i="10"/>
  <c r="F117" i="10"/>
  <c r="D117" i="10"/>
  <c r="B117" i="10"/>
  <c r="F73" i="10"/>
  <c r="D73" i="10"/>
  <c r="B73" i="10"/>
  <c r="F50" i="10"/>
  <c r="D50" i="10"/>
  <c r="B50" i="10"/>
  <c r="F95" i="10"/>
  <c r="D95" i="10"/>
  <c r="B95" i="10"/>
  <c r="F28" i="10"/>
  <c r="D28" i="10"/>
  <c r="B28" i="10"/>
  <c r="E466" i="8"/>
  <c r="D466" i="8"/>
  <c r="C466" i="8"/>
  <c r="G141" i="12" s="1"/>
  <c r="E465" i="8"/>
  <c r="D465" i="8"/>
  <c r="C465" i="8"/>
  <c r="G140" i="12" s="1"/>
  <c r="E464" i="8"/>
  <c r="D464" i="8"/>
  <c r="C464" i="8"/>
  <c r="G139" i="12" s="1"/>
  <c r="E463" i="8"/>
  <c r="D463" i="8"/>
  <c r="C463" i="8"/>
  <c r="G138" i="12" s="1"/>
  <c r="E462" i="8"/>
  <c r="D462" i="8"/>
  <c r="C462" i="8"/>
  <c r="F143" i="12" s="1"/>
  <c r="E461" i="8"/>
  <c r="D461" i="8"/>
  <c r="C461" i="8"/>
  <c r="F142" i="12" s="1"/>
  <c r="E460" i="8"/>
  <c r="D460" i="8"/>
  <c r="F147" i="12" s="1"/>
  <c r="C460" i="8"/>
  <c r="F141" i="12" s="1"/>
  <c r="E459" i="8"/>
  <c r="D459" i="8"/>
  <c r="F146" i="12" s="1"/>
  <c r="C459" i="8"/>
  <c r="F140" i="12" s="1"/>
  <c r="E458" i="8"/>
  <c r="D458" i="8"/>
  <c r="F145" i="12" s="1"/>
  <c r="C458" i="8"/>
  <c r="F139" i="12" s="1"/>
  <c r="H457" i="8"/>
  <c r="F149" i="12" s="1"/>
  <c r="G457" i="8"/>
  <c r="F151" i="12" s="1"/>
  <c r="F457" i="8"/>
  <c r="F150" i="12" s="1"/>
  <c r="E457" i="8"/>
  <c r="F148" i="12" s="1"/>
  <c r="D457" i="8"/>
  <c r="F144" i="12" s="1"/>
  <c r="C457" i="8"/>
  <c r="F138" i="12" s="1"/>
  <c r="B457" i="8"/>
  <c r="F137" i="12" s="1"/>
  <c r="A457" i="8"/>
  <c r="E428" i="8"/>
  <c r="D428" i="8"/>
  <c r="C428" i="8"/>
  <c r="E427" i="8"/>
  <c r="D427" i="8"/>
  <c r="C427" i="8"/>
  <c r="E426" i="8"/>
  <c r="D426" i="8"/>
  <c r="C426" i="8"/>
  <c r="E425" i="8"/>
  <c r="D425" i="8"/>
  <c r="C425" i="8"/>
  <c r="E424" i="8"/>
  <c r="D424" i="8"/>
  <c r="C424" i="8"/>
  <c r="D143" i="12" s="1"/>
  <c r="E423" i="8"/>
  <c r="D423" i="8"/>
  <c r="C423" i="8"/>
  <c r="D142" i="12" s="1"/>
  <c r="E422" i="8"/>
  <c r="D422" i="8"/>
  <c r="D147" i="12" s="1"/>
  <c r="C422" i="8"/>
  <c r="D141" i="12" s="1"/>
  <c r="E421" i="8"/>
  <c r="D421" i="8"/>
  <c r="D146" i="12" s="1"/>
  <c r="C421" i="8"/>
  <c r="D140" i="12" s="1"/>
  <c r="E420" i="8"/>
  <c r="D420" i="8"/>
  <c r="D145" i="12" s="1"/>
  <c r="C420" i="8"/>
  <c r="D139" i="12" s="1"/>
  <c r="H419" i="8"/>
  <c r="D149" i="12" s="1"/>
  <c r="G419" i="8"/>
  <c r="D151" i="12" s="1"/>
  <c r="F419" i="8"/>
  <c r="D150" i="12" s="1"/>
  <c r="E419" i="8"/>
  <c r="D148" i="12" s="1"/>
  <c r="D419" i="8"/>
  <c r="D144" i="12" s="1"/>
  <c r="C419" i="8"/>
  <c r="D138" i="12" s="1"/>
  <c r="B419" i="8"/>
  <c r="D137" i="12" s="1"/>
  <c r="A419" i="8"/>
  <c r="E390" i="8"/>
  <c r="E143" i="13" s="1"/>
  <c r="D390" i="8"/>
  <c r="C390" i="8"/>
  <c r="E389" i="8"/>
  <c r="E142" i="13" s="1"/>
  <c r="D389" i="8"/>
  <c r="C389" i="8"/>
  <c r="E388" i="8"/>
  <c r="E141" i="13" s="1"/>
  <c r="D388" i="8"/>
  <c r="C388" i="8"/>
  <c r="E387" i="8"/>
  <c r="E140" i="13" s="1"/>
  <c r="D387" i="8"/>
  <c r="C387" i="8"/>
  <c r="C138" i="12" s="1"/>
  <c r="E386" i="8"/>
  <c r="E139" i="13" s="1"/>
  <c r="D386" i="8"/>
  <c r="C386" i="8"/>
  <c r="B143" i="12" s="1"/>
  <c r="E385" i="8"/>
  <c r="E138" i="13" s="1"/>
  <c r="D385" i="8"/>
  <c r="C385" i="8"/>
  <c r="B142" i="12" s="1"/>
  <c r="E384" i="8"/>
  <c r="D143" i="13" s="1"/>
  <c r="D384" i="8"/>
  <c r="B147" i="12" s="1"/>
  <c r="C384" i="8"/>
  <c r="B141" i="12" s="1"/>
  <c r="E383" i="8"/>
  <c r="D142" i="13" s="1"/>
  <c r="D383" i="8"/>
  <c r="B146" i="12" s="1"/>
  <c r="C383" i="8"/>
  <c r="B140" i="12" s="1"/>
  <c r="E382" i="8"/>
  <c r="D141" i="13" s="1"/>
  <c r="D382" i="8"/>
  <c r="B145" i="12" s="1"/>
  <c r="C382" i="8"/>
  <c r="B139" i="12" s="1"/>
  <c r="H381" i="8"/>
  <c r="B149" i="12" s="1"/>
  <c r="G381" i="8"/>
  <c r="B151" i="12" s="1"/>
  <c r="F381" i="8"/>
  <c r="E381" i="8"/>
  <c r="D381" i="8"/>
  <c r="B144" i="12" s="1"/>
  <c r="C381" i="8"/>
  <c r="B138" i="12" s="1"/>
  <c r="B381" i="8"/>
  <c r="B137" i="12" s="1"/>
  <c r="A381" i="8"/>
  <c r="E350" i="8"/>
  <c r="D350" i="8"/>
  <c r="C350" i="8"/>
  <c r="G141" i="11" s="1"/>
  <c r="E349" i="8"/>
  <c r="D349" i="8"/>
  <c r="C349" i="8"/>
  <c r="G140" i="11" s="1"/>
  <c r="E348" i="8"/>
  <c r="D348" i="8"/>
  <c r="C348" i="8"/>
  <c r="G139" i="11" s="1"/>
  <c r="E347" i="8"/>
  <c r="D347" i="8"/>
  <c r="C347" i="8"/>
  <c r="G138" i="11" s="1"/>
  <c r="E346" i="8"/>
  <c r="D346" i="8"/>
  <c r="C346" i="8"/>
  <c r="F143" i="11" s="1"/>
  <c r="E345" i="8"/>
  <c r="D345" i="8"/>
  <c r="C345" i="8"/>
  <c r="F142" i="11" s="1"/>
  <c r="E344" i="8"/>
  <c r="D344" i="8"/>
  <c r="F147" i="11" s="1"/>
  <c r="C344" i="8"/>
  <c r="F141" i="11" s="1"/>
  <c r="E343" i="8"/>
  <c r="D343" i="8"/>
  <c r="F146" i="11" s="1"/>
  <c r="C343" i="8"/>
  <c r="F140" i="11" s="1"/>
  <c r="E342" i="8"/>
  <c r="D342" i="8"/>
  <c r="F145" i="11" s="1"/>
  <c r="C342" i="8"/>
  <c r="F139" i="11" s="1"/>
  <c r="H341" i="8"/>
  <c r="F149" i="11" s="1"/>
  <c r="G341" i="8"/>
  <c r="F151" i="11" s="1"/>
  <c r="F341" i="8"/>
  <c r="F150" i="11" s="1"/>
  <c r="E341" i="8"/>
  <c r="F148" i="11" s="1"/>
  <c r="D341" i="8"/>
  <c r="F144" i="11" s="1"/>
  <c r="C341" i="8"/>
  <c r="F138" i="11" s="1"/>
  <c r="B341" i="8"/>
  <c r="F137" i="11" s="1"/>
  <c r="A341" i="8"/>
  <c r="E312" i="8"/>
  <c r="D312" i="8"/>
  <c r="C312" i="8"/>
  <c r="E311" i="8"/>
  <c r="D311" i="8"/>
  <c r="C311" i="8"/>
  <c r="E310" i="8"/>
  <c r="D310" i="8"/>
  <c r="C310" i="8"/>
  <c r="E309" i="8"/>
  <c r="D309" i="8"/>
  <c r="C309" i="8"/>
  <c r="E308" i="8"/>
  <c r="D308" i="8"/>
  <c r="C308" i="8"/>
  <c r="D143" i="11" s="1"/>
  <c r="E307" i="8"/>
  <c r="D307" i="8"/>
  <c r="C307" i="8"/>
  <c r="D142" i="11" s="1"/>
  <c r="E306" i="8"/>
  <c r="D306" i="8"/>
  <c r="D147" i="11" s="1"/>
  <c r="C306" i="8"/>
  <c r="D141" i="11" s="1"/>
  <c r="E305" i="8"/>
  <c r="D305" i="8"/>
  <c r="D146" i="11" s="1"/>
  <c r="C305" i="8"/>
  <c r="D140" i="11" s="1"/>
  <c r="E304" i="8"/>
  <c r="D304" i="8"/>
  <c r="D145" i="11" s="1"/>
  <c r="C304" i="8"/>
  <c r="D139" i="11" s="1"/>
  <c r="H303" i="8"/>
  <c r="D149" i="11" s="1"/>
  <c r="G303" i="8"/>
  <c r="D151" i="11" s="1"/>
  <c r="F303" i="8"/>
  <c r="D150" i="11" s="1"/>
  <c r="D152" i="11" s="1"/>
  <c r="E303" i="8"/>
  <c r="D148" i="11" s="1"/>
  <c r="D303" i="8"/>
  <c r="D144" i="11" s="1"/>
  <c r="C303" i="8"/>
  <c r="D138" i="11" s="1"/>
  <c r="B303" i="8"/>
  <c r="D137" i="11" s="1"/>
  <c r="A303" i="8"/>
  <c r="E274" i="8"/>
  <c r="D274" i="8"/>
  <c r="C274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B143" i="11" s="1"/>
  <c r="E269" i="8"/>
  <c r="D269" i="8"/>
  <c r="C269" i="8"/>
  <c r="B142" i="11" s="1"/>
  <c r="E268" i="8"/>
  <c r="D268" i="8"/>
  <c r="B147" i="11" s="1"/>
  <c r="C268" i="8"/>
  <c r="B141" i="11" s="1"/>
  <c r="E267" i="8"/>
  <c r="D267" i="8"/>
  <c r="B146" i="11" s="1"/>
  <c r="C267" i="8"/>
  <c r="B140" i="11" s="1"/>
  <c r="E266" i="8"/>
  <c r="D266" i="8"/>
  <c r="B145" i="11" s="1"/>
  <c r="C266" i="8"/>
  <c r="B139" i="11" s="1"/>
  <c r="H265" i="8"/>
  <c r="B149" i="11" s="1"/>
  <c r="G265" i="8"/>
  <c r="B151" i="11" s="1"/>
  <c r="F265" i="8"/>
  <c r="B150" i="11" s="1"/>
  <c r="E265" i="8"/>
  <c r="B148" i="11" s="1"/>
  <c r="D265" i="8"/>
  <c r="B144" i="11" s="1"/>
  <c r="C265" i="8"/>
  <c r="B138" i="11" s="1"/>
  <c r="B265" i="8"/>
  <c r="B137" i="11" s="1"/>
  <c r="A265" i="8"/>
  <c r="E234" i="8"/>
  <c r="D234" i="8"/>
  <c r="C234" i="8"/>
  <c r="G144" i="10" s="1"/>
  <c r="E233" i="8"/>
  <c r="D233" i="8"/>
  <c r="C233" i="8"/>
  <c r="G143" i="10" s="1"/>
  <c r="E232" i="8"/>
  <c r="D232" i="8"/>
  <c r="C232" i="8"/>
  <c r="G142" i="10" s="1"/>
  <c r="E231" i="8"/>
  <c r="D231" i="8"/>
  <c r="C231" i="8"/>
  <c r="G141" i="10" s="1"/>
  <c r="E230" i="8"/>
  <c r="D230" i="8"/>
  <c r="C230" i="8"/>
  <c r="F146" i="10" s="1"/>
  <c r="E229" i="8"/>
  <c r="D229" i="8"/>
  <c r="C229" i="8"/>
  <c r="F145" i="10" s="1"/>
  <c r="E228" i="8"/>
  <c r="D228" i="8"/>
  <c r="F150" i="10" s="1"/>
  <c r="C228" i="8"/>
  <c r="F144" i="10" s="1"/>
  <c r="E227" i="8"/>
  <c r="D227" i="8"/>
  <c r="F149" i="10" s="1"/>
  <c r="C227" i="8"/>
  <c r="F143" i="10" s="1"/>
  <c r="E226" i="8"/>
  <c r="D226" i="8"/>
  <c r="F148" i="10" s="1"/>
  <c r="C226" i="8"/>
  <c r="F142" i="10" s="1"/>
  <c r="H225" i="8"/>
  <c r="F152" i="10" s="1"/>
  <c r="G225" i="8"/>
  <c r="F154" i="10" s="1"/>
  <c r="F225" i="8"/>
  <c r="F153" i="10" s="1"/>
  <c r="E225" i="8"/>
  <c r="F151" i="10" s="1"/>
  <c r="D225" i="8"/>
  <c r="F147" i="10" s="1"/>
  <c r="C225" i="8"/>
  <c r="F141" i="10" s="1"/>
  <c r="B225" i="8"/>
  <c r="F140" i="10" s="1"/>
  <c r="A225" i="8"/>
  <c r="E196" i="8"/>
  <c r="D196" i="8"/>
  <c r="C196" i="8"/>
  <c r="E144" i="10" s="1"/>
  <c r="E195" i="8"/>
  <c r="D195" i="8"/>
  <c r="C195" i="8"/>
  <c r="E143" i="10" s="1"/>
  <c r="E194" i="8"/>
  <c r="D194" i="8"/>
  <c r="C194" i="8"/>
  <c r="E142" i="10" s="1"/>
  <c r="E193" i="8"/>
  <c r="D193" i="8"/>
  <c r="C193" i="8"/>
  <c r="E141" i="10" s="1"/>
  <c r="E192" i="8"/>
  <c r="D192" i="8"/>
  <c r="C192" i="8"/>
  <c r="D146" i="10" s="1"/>
  <c r="E191" i="8"/>
  <c r="D191" i="8"/>
  <c r="C191" i="8"/>
  <c r="D145" i="10" s="1"/>
  <c r="E190" i="8"/>
  <c r="D190" i="8"/>
  <c r="D150" i="10" s="1"/>
  <c r="C190" i="8"/>
  <c r="D144" i="10" s="1"/>
  <c r="E189" i="8"/>
  <c r="D189" i="8"/>
  <c r="D149" i="10" s="1"/>
  <c r="C189" i="8"/>
  <c r="D143" i="10" s="1"/>
  <c r="E188" i="8"/>
  <c r="D188" i="8"/>
  <c r="D148" i="10" s="1"/>
  <c r="C188" i="8"/>
  <c r="D142" i="10" s="1"/>
  <c r="H187" i="8"/>
  <c r="D152" i="10" s="1"/>
  <c r="G187" i="8"/>
  <c r="D154" i="10" s="1"/>
  <c r="F187" i="8"/>
  <c r="D153" i="10" s="1"/>
  <c r="E187" i="8"/>
  <c r="D151" i="10" s="1"/>
  <c r="D187" i="8"/>
  <c r="D147" i="10" s="1"/>
  <c r="C187" i="8"/>
  <c r="D141" i="10" s="1"/>
  <c r="B187" i="8"/>
  <c r="D140" i="10" s="1"/>
  <c r="A187" i="8"/>
  <c r="E158" i="8"/>
  <c r="D158" i="8"/>
  <c r="C158" i="8"/>
  <c r="C144" i="10" s="1"/>
  <c r="E157" i="8"/>
  <c r="D157" i="8"/>
  <c r="C157" i="8"/>
  <c r="C143" i="10" s="1"/>
  <c r="E156" i="8"/>
  <c r="D156" i="8"/>
  <c r="C156" i="8"/>
  <c r="C142" i="10" s="1"/>
  <c r="E155" i="8"/>
  <c r="D155" i="8"/>
  <c r="C155" i="8"/>
  <c r="C141" i="10" s="1"/>
  <c r="E154" i="8"/>
  <c r="D154" i="8"/>
  <c r="C154" i="8"/>
  <c r="B146" i="10" s="1"/>
  <c r="E153" i="8"/>
  <c r="D153" i="8"/>
  <c r="C153" i="8"/>
  <c r="B145" i="10" s="1"/>
  <c r="E152" i="8"/>
  <c r="D152" i="8"/>
  <c r="B150" i="10" s="1"/>
  <c r="C152" i="8"/>
  <c r="B144" i="10" s="1"/>
  <c r="E151" i="8"/>
  <c r="D151" i="8"/>
  <c r="B149" i="10" s="1"/>
  <c r="C151" i="8"/>
  <c r="B143" i="10" s="1"/>
  <c r="E150" i="8"/>
  <c r="D150" i="8"/>
  <c r="B148" i="10" s="1"/>
  <c r="C150" i="8"/>
  <c r="B142" i="10" s="1"/>
  <c r="H149" i="8"/>
  <c r="B152" i="10" s="1"/>
  <c r="G149" i="8"/>
  <c r="B154" i="10" s="1"/>
  <c r="F149" i="8"/>
  <c r="B153" i="10" s="1"/>
  <c r="E149" i="8"/>
  <c r="B151" i="10" s="1"/>
  <c r="D149" i="8"/>
  <c r="B147" i="10" s="1"/>
  <c r="C149" i="8"/>
  <c r="B141" i="10" s="1"/>
  <c r="B149" i="8"/>
  <c r="B140" i="10" s="1"/>
  <c r="A149" i="8"/>
  <c r="E118" i="8"/>
  <c r="D118" i="8"/>
  <c r="C118" i="8"/>
  <c r="E117" i="8"/>
  <c r="D117" i="8"/>
  <c r="C117" i="8"/>
  <c r="G144" i="2" s="1"/>
  <c r="E116" i="8"/>
  <c r="D116" i="8"/>
  <c r="C116" i="8"/>
  <c r="G143" i="2" s="1"/>
  <c r="E115" i="8"/>
  <c r="D115" i="8"/>
  <c r="C115" i="8"/>
  <c r="E114" i="8"/>
  <c r="D114" i="8"/>
  <c r="C114" i="8"/>
  <c r="E113" i="8"/>
  <c r="D113" i="8"/>
  <c r="C113" i="8"/>
  <c r="E112" i="8"/>
  <c r="D112" i="8"/>
  <c r="C112" i="8"/>
  <c r="E111" i="8"/>
  <c r="D111" i="8"/>
  <c r="F150" i="2" s="1"/>
  <c r="C111" i="8"/>
  <c r="F144" i="2" s="1"/>
  <c r="E110" i="8"/>
  <c r="D110" i="8"/>
  <c r="F149" i="2" s="1"/>
  <c r="C110" i="8"/>
  <c r="F143" i="2" s="1"/>
  <c r="H109" i="8"/>
  <c r="F153" i="2" s="1"/>
  <c r="G109" i="8"/>
  <c r="F155" i="2" s="1"/>
  <c r="F109" i="8"/>
  <c r="F154" i="2" s="1"/>
  <c r="E109" i="8"/>
  <c r="F152" i="2" s="1"/>
  <c r="D109" i="8"/>
  <c r="C109" i="8"/>
  <c r="F142" i="2" s="1"/>
  <c r="B109" i="8"/>
  <c r="F141" i="2" s="1"/>
  <c r="A109" i="8"/>
  <c r="E80" i="8"/>
  <c r="D80" i="8"/>
  <c r="C80" i="8"/>
  <c r="E79" i="8"/>
  <c r="D79" i="8"/>
  <c r="C79" i="8"/>
  <c r="E144" i="2" s="1"/>
  <c r="E78" i="8"/>
  <c r="D78" i="8"/>
  <c r="C78" i="8"/>
  <c r="E143" i="2" s="1"/>
  <c r="E77" i="8"/>
  <c r="D77" i="8"/>
  <c r="C77" i="8"/>
  <c r="E142" i="2" s="1"/>
  <c r="E76" i="8"/>
  <c r="D76" i="8"/>
  <c r="C76" i="8"/>
  <c r="E75" i="8"/>
  <c r="D75" i="8"/>
  <c r="C75" i="8"/>
  <c r="D146" i="2" s="1"/>
  <c r="E74" i="8"/>
  <c r="D74" i="8"/>
  <c r="C74" i="8"/>
  <c r="E73" i="8"/>
  <c r="D73" i="8"/>
  <c r="C73" i="8"/>
  <c r="D144" i="2" s="1"/>
  <c r="E72" i="8"/>
  <c r="D72" i="8"/>
  <c r="D149" i="2" s="1"/>
  <c r="C72" i="8"/>
  <c r="D143" i="2" s="1"/>
  <c r="H71" i="8"/>
  <c r="D153" i="2" s="1"/>
  <c r="G71" i="8"/>
  <c r="D155" i="2" s="1"/>
  <c r="F71" i="8"/>
  <c r="D154" i="2" s="1"/>
  <c r="E71" i="8"/>
  <c r="D152" i="2" s="1"/>
  <c r="D71" i="8"/>
  <c r="D148" i="2" s="1"/>
  <c r="C71" i="8"/>
  <c r="D142" i="2" s="1"/>
  <c r="B71" i="8"/>
  <c r="D141" i="2" s="1"/>
  <c r="A71" i="8"/>
  <c r="E42" i="8"/>
  <c r="D42" i="8"/>
  <c r="C42" i="8"/>
  <c r="E41" i="8"/>
  <c r="D41" i="8"/>
  <c r="C41" i="8"/>
  <c r="C144" i="2" s="1"/>
  <c r="E40" i="8"/>
  <c r="D40" i="8"/>
  <c r="C40" i="8"/>
  <c r="C143" i="2" s="1"/>
  <c r="E39" i="8"/>
  <c r="D39" i="8"/>
  <c r="C39" i="8"/>
  <c r="E38" i="8"/>
  <c r="D38" i="8"/>
  <c r="C38" i="8"/>
  <c r="B147" i="2" s="1"/>
  <c r="E37" i="8"/>
  <c r="D37" i="8"/>
  <c r="C37" i="8"/>
  <c r="E36" i="8"/>
  <c r="D36" i="8"/>
  <c r="C36" i="8"/>
  <c r="B145" i="2" s="1"/>
  <c r="E35" i="8"/>
  <c r="D35" i="8"/>
  <c r="B150" i="2" s="1"/>
  <c r="C35" i="8"/>
  <c r="B144" i="2" s="1"/>
  <c r="E34" i="8"/>
  <c r="D34" i="8"/>
  <c r="B149" i="2" s="1"/>
  <c r="C34" i="8"/>
  <c r="B143" i="2" s="1"/>
  <c r="H33" i="8"/>
  <c r="B153" i="2" s="1"/>
  <c r="G33" i="8"/>
  <c r="B155" i="2" s="1"/>
  <c r="F33" i="8"/>
  <c r="B154" i="2" s="1"/>
  <c r="E33" i="8"/>
  <c r="B152" i="2" s="1"/>
  <c r="D33" i="8"/>
  <c r="B148" i="2" s="1"/>
  <c r="C33" i="8"/>
  <c r="B33" i="8"/>
  <c r="B141" i="2" s="1"/>
  <c r="A33" i="8"/>
  <c r="B47" i="8"/>
  <c r="B85" i="8" s="1"/>
  <c r="B125" i="8" s="1"/>
  <c r="B163" i="8" s="1"/>
  <c r="B201" i="8" s="1"/>
  <c r="B241" i="8" s="1"/>
  <c r="B279" i="8" s="1"/>
  <c r="B317" i="8" s="1"/>
  <c r="B357" i="8" s="1"/>
  <c r="B395" i="8" s="1"/>
  <c r="B433" i="8" s="1"/>
  <c r="B46" i="8"/>
  <c r="B84" i="8" s="1"/>
  <c r="B124" i="8" s="1"/>
  <c r="B162" i="8" s="1"/>
  <c r="B200" i="8" s="1"/>
  <c r="B240" i="8" s="1"/>
  <c r="B278" i="8" s="1"/>
  <c r="B316" i="8" s="1"/>
  <c r="B356" i="8" s="1"/>
  <c r="B394" i="8" s="1"/>
  <c r="B432" i="8" s="1"/>
  <c r="E466" i="7"/>
  <c r="D466" i="7"/>
  <c r="C466" i="7"/>
  <c r="G119" i="12" s="1"/>
  <c r="E465" i="7"/>
  <c r="D465" i="7"/>
  <c r="C465" i="7"/>
  <c r="G118" i="12" s="1"/>
  <c r="E464" i="7"/>
  <c r="D464" i="7"/>
  <c r="C464" i="7"/>
  <c r="G117" i="12" s="1"/>
  <c r="E463" i="7"/>
  <c r="D463" i="7"/>
  <c r="C463" i="7"/>
  <c r="G116" i="12" s="1"/>
  <c r="E462" i="7"/>
  <c r="D462" i="7"/>
  <c r="C462" i="7"/>
  <c r="F121" i="12" s="1"/>
  <c r="E461" i="7"/>
  <c r="D461" i="7"/>
  <c r="C461" i="7"/>
  <c r="F120" i="12" s="1"/>
  <c r="E460" i="7"/>
  <c r="D460" i="7"/>
  <c r="F125" i="12" s="1"/>
  <c r="C460" i="7"/>
  <c r="F119" i="12" s="1"/>
  <c r="E459" i="7"/>
  <c r="D459" i="7"/>
  <c r="F124" i="12" s="1"/>
  <c r="C459" i="7"/>
  <c r="F118" i="12" s="1"/>
  <c r="E458" i="7"/>
  <c r="D458" i="7"/>
  <c r="F123" i="12" s="1"/>
  <c r="C458" i="7"/>
  <c r="F117" i="12" s="1"/>
  <c r="H457" i="7"/>
  <c r="F127" i="12" s="1"/>
  <c r="G457" i="7"/>
  <c r="F129" i="12" s="1"/>
  <c r="F457" i="7"/>
  <c r="F128" i="12" s="1"/>
  <c r="E457" i="7"/>
  <c r="F126" i="12" s="1"/>
  <c r="D457" i="7"/>
  <c r="F122" i="12" s="1"/>
  <c r="C457" i="7"/>
  <c r="F116" i="12" s="1"/>
  <c r="B457" i="7"/>
  <c r="F115" i="12" s="1"/>
  <c r="A457" i="7"/>
  <c r="E428" i="7"/>
  <c r="D428" i="7"/>
  <c r="C428" i="7"/>
  <c r="E119" i="12" s="1"/>
  <c r="E427" i="7"/>
  <c r="D427" i="7"/>
  <c r="C427" i="7"/>
  <c r="E118" i="12" s="1"/>
  <c r="E426" i="7"/>
  <c r="D426" i="7"/>
  <c r="C426" i="7"/>
  <c r="E117" i="12" s="1"/>
  <c r="E425" i="7"/>
  <c r="D425" i="7"/>
  <c r="C425" i="7"/>
  <c r="E116" i="12" s="1"/>
  <c r="E424" i="7"/>
  <c r="D424" i="7"/>
  <c r="C424" i="7"/>
  <c r="D121" i="12" s="1"/>
  <c r="E423" i="7"/>
  <c r="D423" i="7"/>
  <c r="C423" i="7"/>
  <c r="D120" i="12" s="1"/>
  <c r="E422" i="7"/>
  <c r="D422" i="7"/>
  <c r="D125" i="12" s="1"/>
  <c r="C422" i="7"/>
  <c r="D119" i="12" s="1"/>
  <c r="E421" i="7"/>
  <c r="D421" i="7"/>
  <c r="D124" i="12" s="1"/>
  <c r="C421" i="7"/>
  <c r="D118" i="12" s="1"/>
  <c r="E420" i="7"/>
  <c r="D420" i="7"/>
  <c r="D123" i="12" s="1"/>
  <c r="C420" i="7"/>
  <c r="D117" i="12" s="1"/>
  <c r="H419" i="7"/>
  <c r="D127" i="12" s="1"/>
  <c r="G419" i="7"/>
  <c r="D129" i="12" s="1"/>
  <c r="F419" i="7"/>
  <c r="D128" i="12" s="1"/>
  <c r="E419" i="7"/>
  <c r="D126" i="12" s="1"/>
  <c r="D419" i="7"/>
  <c r="D122" i="12" s="1"/>
  <c r="C419" i="7"/>
  <c r="D116" i="12" s="1"/>
  <c r="B419" i="7"/>
  <c r="D115" i="12" s="1"/>
  <c r="A419" i="7"/>
  <c r="E390" i="7"/>
  <c r="E121" i="13" s="1"/>
  <c r="D390" i="7"/>
  <c r="C390" i="7"/>
  <c r="C119" i="12" s="1"/>
  <c r="E389" i="7"/>
  <c r="E120" i="13" s="1"/>
  <c r="D389" i="7"/>
  <c r="C389" i="7"/>
  <c r="C118" i="12" s="1"/>
  <c r="E388" i="7"/>
  <c r="E119" i="13" s="1"/>
  <c r="D388" i="7"/>
  <c r="C388" i="7"/>
  <c r="C117" i="12" s="1"/>
  <c r="E387" i="7"/>
  <c r="E118" i="13" s="1"/>
  <c r="D387" i="7"/>
  <c r="C387" i="7"/>
  <c r="C116" i="12" s="1"/>
  <c r="E386" i="7"/>
  <c r="E117" i="13" s="1"/>
  <c r="D386" i="7"/>
  <c r="C386" i="7"/>
  <c r="B121" i="12" s="1"/>
  <c r="E385" i="7"/>
  <c r="D122" i="13" s="1"/>
  <c r="D385" i="7"/>
  <c r="C385" i="7"/>
  <c r="B120" i="12" s="1"/>
  <c r="E384" i="7"/>
  <c r="D121" i="13" s="1"/>
  <c r="D384" i="7"/>
  <c r="B125" i="12" s="1"/>
  <c r="C384" i="7"/>
  <c r="B119" i="12" s="1"/>
  <c r="E383" i="7"/>
  <c r="D120" i="13" s="1"/>
  <c r="D383" i="7"/>
  <c r="B124" i="12" s="1"/>
  <c r="C383" i="7"/>
  <c r="B118" i="12" s="1"/>
  <c r="E382" i="7"/>
  <c r="D119" i="13" s="1"/>
  <c r="D382" i="7"/>
  <c r="B123" i="12" s="1"/>
  <c r="C382" i="7"/>
  <c r="B117" i="12" s="1"/>
  <c r="H381" i="7"/>
  <c r="B127" i="12" s="1"/>
  <c r="G381" i="7"/>
  <c r="B129" i="12" s="1"/>
  <c r="F381" i="7"/>
  <c r="E381" i="7"/>
  <c r="D381" i="7"/>
  <c r="B122" i="12" s="1"/>
  <c r="C381" i="7"/>
  <c r="B116" i="12" s="1"/>
  <c r="B381" i="7"/>
  <c r="B115" i="12" s="1"/>
  <c r="A381" i="7"/>
  <c r="E350" i="7"/>
  <c r="D350" i="7"/>
  <c r="C350" i="7"/>
  <c r="G119" i="11" s="1"/>
  <c r="E349" i="7"/>
  <c r="D349" i="7"/>
  <c r="C349" i="7"/>
  <c r="G118" i="11" s="1"/>
  <c r="E348" i="7"/>
  <c r="D348" i="7"/>
  <c r="C348" i="7"/>
  <c r="G117" i="11" s="1"/>
  <c r="E347" i="7"/>
  <c r="D347" i="7"/>
  <c r="C347" i="7"/>
  <c r="G116" i="11" s="1"/>
  <c r="E346" i="7"/>
  <c r="D346" i="7"/>
  <c r="C346" i="7"/>
  <c r="F121" i="11" s="1"/>
  <c r="E345" i="7"/>
  <c r="D345" i="7"/>
  <c r="C345" i="7"/>
  <c r="F120" i="11" s="1"/>
  <c r="E344" i="7"/>
  <c r="D344" i="7"/>
  <c r="F125" i="11" s="1"/>
  <c r="C344" i="7"/>
  <c r="F119" i="11" s="1"/>
  <c r="E343" i="7"/>
  <c r="D343" i="7"/>
  <c r="F124" i="11" s="1"/>
  <c r="C343" i="7"/>
  <c r="F118" i="11" s="1"/>
  <c r="E342" i="7"/>
  <c r="D342" i="7"/>
  <c r="F123" i="11" s="1"/>
  <c r="C342" i="7"/>
  <c r="F117" i="11" s="1"/>
  <c r="H341" i="7"/>
  <c r="F127" i="11" s="1"/>
  <c r="G341" i="7"/>
  <c r="F129" i="11" s="1"/>
  <c r="F341" i="7"/>
  <c r="F128" i="11" s="1"/>
  <c r="E341" i="7"/>
  <c r="F126" i="11" s="1"/>
  <c r="D341" i="7"/>
  <c r="F122" i="11" s="1"/>
  <c r="C341" i="7"/>
  <c r="F116" i="11" s="1"/>
  <c r="B341" i="7"/>
  <c r="F115" i="11" s="1"/>
  <c r="A341" i="7"/>
  <c r="E312" i="7"/>
  <c r="D312" i="7"/>
  <c r="C312" i="7"/>
  <c r="E119" i="11" s="1"/>
  <c r="E311" i="7"/>
  <c r="D311" i="7"/>
  <c r="C311" i="7"/>
  <c r="E118" i="11" s="1"/>
  <c r="E310" i="7"/>
  <c r="D310" i="7"/>
  <c r="C310" i="7"/>
  <c r="E117" i="11" s="1"/>
  <c r="E309" i="7"/>
  <c r="D309" i="7"/>
  <c r="C309" i="7"/>
  <c r="E116" i="11" s="1"/>
  <c r="E308" i="7"/>
  <c r="D308" i="7"/>
  <c r="C308" i="7"/>
  <c r="D121" i="11" s="1"/>
  <c r="E307" i="7"/>
  <c r="D307" i="7"/>
  <c r="C307" i="7"/>
  <c r="D120" i="11" s="1"/>
  <c r="E306" i="7"/>
  <c r="D306" i="7"/>
  <c r="D125" i="11" s="1"/>
  <c r="C306" i="7"/>
  <c r="D119" i="11" s="1"/>
  <c r="E305" i="7"/>
  <c r="D305" i="7"/>
  <c r="D124" i="11" s="1"/>
  <c r="C305" i="7"/>
  <c r="D118" i="11" s="1"/>
  <c r="E304" i="7"/>
  <c r="D304" i="7"/>
  <c r="D123" i="11" s="1"/>
  <c r="C304" i="7"/>
  <c r="D117" i="11" s="1"/>
  <c r="H303" i="7"/>
  <c r="D127" i="11" s="1"/>
  <c r="G303" i="7"/>
  <c r="D129" i="11" s="1"/>
  <c r="F303" i="7"/>
  <c r="D128" i="11" s="1"/>
  <c r="E303" i="7"/>
  <c r="D126" i="11" s="1"/>
  <c r="D303" i="7"/>
  <c r="D122" i="11" s="1"/>
  <c r="C303" i="7"/>
  <c r="D116" i="11" s="1"/>
  <c r="B303" i="7"/>
  <c r="D115" i="11" s="1"/>
  <c r="A303" i="7"/>
  <c r="E274" i="7"/>
  <c r="D274" i="7"/>
  <c r="C274" i="7"/>
  <c r="C119" i="11" s="1"/>
  <c r="E273" i="7"/>
  <c r="D273" i="7"/>
  <c r="C273" i="7"/>
  <c r="C118" i="11" s="1"/>
  <c r="E272" i="7"/>
  <c r="D272" i="7"/>
  <c r="C272" i="7"/>
  <c r="C117" i="11" s="1"/>
  <c r="E271" i="7"/>
  <c r="D271" i="7"/>
  <c r="C271" i="7"/>
  <c r="C116" i="11" s="1"/>
  <c r="E270" i="7"/>
  <c r="D270" i="7"/>
  <c r="C270" i="7"/>
  <c r="B121" i="11" s="1"/>
  <c r="E269" i="7"/>
  <c r="D269" i="7"/>
  <c r="C269" i="7"/>
  <c r="B120" i="11" s="1"/>
  <c r="E268" i="7"/>
  <c r="D268" i="7"/>
  <c r="B125" i="11" s="1"/>
  <c r="C268" i="7"/>
  <c r="B119" i="11" s="1"/>
  <c r="E267" i="7"/>
  <c r="D267" i="7"/>
  <c r="B124" i="11" s="1"/>
  <c r="C267" i="7"/>
  <c r="B118" i="11" s="1"/>
  <c r="E266" i="7"/>
  <c r="D266" i="7"/>
  <c r="C266" i="7"/>
  <c r="B117" i="11" s="1"/>
  <c r="H265" i="7"/>
  <c r="B127" i="11" s="1"/>
  <c r="G265" i="7"/>
  <c r="B129" i="11" s="1"/>
  <c r="F265" i="7"/>
  <c r="B128" i="11" s="1"/>
  <c r="E265" i="7"/>
  <c r="B126" i="11" s="1"/>
  <c r="D265" i="7"/>
  <c r="B122" i="11" s="1"/>
  <c r="C265" i="7"/>
  <c r="B116" i="11" s="1"/>
  <c r="B265" i="7"/>
  <c r="B115" i="11" s="1"/>
  <c r="A265" i="7"/>
  <c r="E234" i="7"/>
  <c r="D234" i="7"/>
  <c r="C234" i="7"/>
  <c r="E233" i="7"/>
  <c r="D233" i="7"/>
  <c r="C233" i="7"/>
  <c r="E232" i="7"/>
  <c r="D232" i="7"/>
  <c r="C232" i="7"/>
  <c r="E231" i="7"/>
  <c r="D231" i="7"/>
  <c r="C231" i="7"/>
  <c r="E230" i="7"/>
  <c r="D230" i="7"/>
  <c r="C230" i="7"/>
  <c r="F124" i="10" s="1"/>
  <c r="E229" i="7"/>
  <c r="D229" i="7"/>
  <c r="C229" i="7"/>
  <c r="F123" i="10" s="1"/>
  <c r="E228" i="7"/>
  <c r="D228" i="7"/>
  <c r="F128" i="10" s="1"/>
  <c r="C228" i="7"/>
  <c r="F122" i="10" s="1"/>
  <c r="E227" i="7"/>
  <c r="D227" i="7"/>
  <c r="F127" i="10" s="1"/>
  <c r="C227" i="7"/>
  <c r="F121" i="10" s="1"/>
  <c r="E226" i="7"/>
  <c r="D226" i="7"/>
  <c r="F126" i="10" s="1"/>
  <c r="C226" i="7"/>
  <c r="F120" i="10" s="1"/>
  <c r="H225" i="7"/>
  <c r="F130" i="10" s="1"/>
  <c r="G225" i="7"/>
  <c r="F132" i="10" s="1"/>
  <c r="F225" i="7"/>
  <c r="F131" i="10" s="1"/>
  <c r="E225" i="7"/>
  <c r="F129" i="10" s="1"/>
  <c r="D225" i="7"/>
  <c r="F125" i="10" s="1"/>
  <c r="C225" i="7"/>
  <c r="F119" i="10" s="1"/>
  <c r="B225" i="7"/>
  <c r="F118" i="10" s="1"/>
  <c r="A225" i="7"/>
  <c r="E196" i="7"/>
  <c r="D196" i="7"/>
  <c r="C196" i="7"/>
  <c r="E122" i="10" s="1"/>
  <c r="E195" i="7"/>
  <c r="D195" i="7"/>
  <c r="C195" i="7"/>
  <c r="E121" i="10" s="1"/>
  <c r="E194" i="7"/>
  <c r="D194" i="7"/>
  <c r="C194" i="7"/>
  <c r="E120" i="10" s="1"/>
  <c r="E193" i="7"/>
  <c r="D193" i="7"/>
  <c r="C193" i="7"/>
  <c r="E119" i="10" s="1"/>
  <c r="E192" i="7"/>
  <c r="D192" i="7"/>
  <c r="C192" i="7"/>
  <c r="D124" i="10" s="1"/>
  <c r="E191" i="7"/>
  <c r="D191" i="7"/>
  <c r="C191" i="7"/>
  <c r="D123" i="10" s="1"/>
  <c r="E190" i="7"/>
  <c r="D190" i="7"/>
  <c r="D128" i="10" s="1"/>
  <c r="C190" i="7"/>
  <c r="D122" i="10" s="1"/>
  <c r="E189" i="7"/>
  <c r="D189" i="7"/>
  <c r="D127" i="10" s="1"/>
  <c r="C189" i="7"/>
  <c r="D121" i="10" s="1"/>
  <c r="E188" i="7"/>
  <c r="D188" i="7"/>
  <c r="D126" i="10" s="1"/>
  <c r="C188" i="7"/>
  <c r="D120" i="10" s="1"/>
  <c r="H187" i="7"/>
  <c r="D130" i="10" s="1"/>
  <c r="G187" i="7"/>
  <c r="D132" i="10" s="1"/>
  <c r="F187" i="7"/>
  <c r="D131" i="10" s="1"/>
  <c r="E187" i="7"/>
  <c r="D129" i="10" s="1"/>
  <c r="D187" i="7"/>
  <c r="D125" i="10" s="1"/>
  <c r="C187" i="7"/>
  <c r="D119" i="10" s="1"/>
  <c r="B187" i="7"/>
  <c r="D118" i="10" s="1"/>
  <c r="A187" i="7"/>
  <c r="E158" i="7"/>
  <c r="D158" i="7"/>
  <c r="C158" i="7"/>
  <c r="C122" i="10" s="1"/>
  <c r="E157" i="7"/>
  <c r="D157" i="7"/>
  <c r="C157" i="7"/>
  <c r="C121" i="10" s="1"/>
  <c r="E156" i="7"/>
  <c r="D156" i="7"/>
  <c r="C156" i="7"/>
  <c r="C120" i="10" s="1"/>
  <c r="E155" i="7"/>
  <c r="D155" i="7"/>
  <c r="C155" i="7"/>
  <c r="C119" i="10" s="1"/>
  <c r="E154" i="7"/>
  <c r="D154" i="7"/>
  <c r="C154" i="7"/>
  <c r="B124" i="10" s="1"/>
  <c r="E153" i="7"/>
  <c r="D153" i="7"/>
  <c r="C153" i="7"/>
  <c r="B123" i="10" s="1"/>
  <c r="E152" i="7"/>
  <c r="D152" i="7"/>
  <c r="B128" i="10" s="1"/>
  <c r="C152" i="7"/>
  <c r="B122" i="10" s="1"/>
  <c r="E151" i="7"/>
  <c r="D151" i="7"/>
  <c r="B127" i="10" s="1"/>
  <c r="C151" i="7"/>
  <c r="B121" i="10" s="1"/>
  <c r="E150" i="7"/>
  <c r="D150" i="7"/>
  <c r="B126" i="10" s="1"/>
  <c r="C150" i="7"/>
  <c r="B120" i="10" s="1"/>
  <c r="H149" i="7"/>
  <c r="B130" i="10" s="1"/>
  <c r="G149" i="7"/>
  <c r="B132" i="10" s="1"/>
  <c r="F149" i="7"/>
  <c r="B131" i="10" s="1"/>
  <c r="E149" i="7"/>
  <c r="B129" i="10" s="1"/>
  <c r="D149" i="7"/>
  <c r="B125" i="10" s="1"/>
  <c r="C149" i="7"/>
  <c r="B119" i="10" s="1"/>
  <c r="B149" i="7"/>
  <c r="B118" i="10" s="1"/>
  <c r="A149" i="7"/>
  <c r="E118" i="7"/>
  <c r="D118" i="7"/>
  <c r="C118" i="7"/>
  <c r="E117" i="7"/>
  <c r="D117" i="7"/>
  <c r="C117" i="7"/>
  <c r="G122" i="2" s="1"/>
  <c r="E116" i="7"/>
  <c r="D116" i="7"/>
  <c r="C116" i="7"/>
  <c r="G121" i="2" s="1"/>
  <c r="E115" i="7"/>
  <c r="D115" i="7"/>
  <c r="C115" i="7"/>
  <c r="G120" i="2" s="1"/>
  <c r="E114" i="7"/>
  <c r="D114" i="7"/>
  <c r="C114" i="7"/>
  <c r="F125" i="2" s="1"/>
  <c r="E113" i="7"/>
  <c r="D113" i="7"/>
  <c r="C113" i="7"/>
  <c r="F124" i="2" s="1"/>
  <c r="E112" i="7"/>
  <c r="D112" i="7"/>
  <c r="C112" i="7"/>
  <c r="F123" i="2" s="1"/>
  <c r="E111" i="7"/>
  <c r="D111" i="7"/>
  <c r="C111" i="7"/>
  <c r="F122" i="2" s="1"/>
  <c r="E110" i="7"/>
  <c r="D110" i="7"/>
  <c r="F127" i="2" s="1"/>
  <c r="C110" i="7"/>
  <c r="F121" i="2" s="1"/>
  <c r="H109" i="7"/>
  <c r="F131" i="2" s="1"/>
  <c r="G109" i="7"/>
  <c r="F133" i="2" s="1"/>
  <c r="F109" i="7"/>
  <c r="F132" i="2" s="1"/>
  <c r="E109" i="7"/>
  <c r="F130" i="2" s="1"/>
  <c r="D109" i="7"/>
  <c r="C109" i="7"/>
  <c r="F120" i="2" s="1"/>
  <c r="B109" i="7"/>
  <c r="F119" i="2" s="1"/>
  <c r="A109" i="7"/>
  <c r="E80" i="7"/>
  <c r="D80" i="7"/>
  <c r="C80" i="7"/>
  <c r="E79" i="7"/>
  <c r="D79" i="7"/>
  <c r="C79" i="7"/>
  <c r="E122" i="2" s="1"/>
  <c r="E78" i="7"/>
  <c r="D78" i="7"/>
  <c r="C78" i="7"/>
  <c r="E121" i="2" s="1"/>
  <c r="E77" i="7"/>
  <c r="D77" i="7"/>
  <c r="C77" i="7"/>
  <c r="E120" i="2" s="1"/>
  <c r="E76" i="7"/>
  <c r="D76" i="7"/>
  <c r="C76" i="7"/>
  <c r="D125" i="2" s="1"/>
  <c r="E75" i="7"/>
  <c r="D75" i="7"/>
  <c r="C75" i="7"/>
  <c r="D124" i="2" s="1"/>
  <c r="E74" i="7"/>
  <c r="D74" i="7"/>
  <c r="C74" i="7"/>
  <c r="D123" i="2" s="1"/>
  <c r="E73" i="7"/>
  <c r="D73" i="7"/>
  <c r="D128" i="2" s="1"/>
  <c r="C73" i="7"/>
  <c r="D122" i="2" s="1"/>
  <c r="E72" i="7"/>
  <c r="D72" i="7"/>
  <c r="D127" i="2" s="1"/>
  <c r="C72" i="7"/>
  <c r="D121" i="2" s="1"/>
  <c r="H71" i="7"/>
  <c r="D131" i="2" s="1"/>
  <c r="G71" i="7"/>
  <c r="D133" i="2" s="1"/>
  <c r="F71" i="7"/>
  <c r="D132" i="2" s="1"/>
  <c r="E71" i="7"/>
  <c r="D130" i="2" s="1"/>
  <c r="D71" i="7"/>
  <c r="C71" i="7"/>
  <c r="D120" i="2" s="1"/>
  <c r="B71" i="7"/>
  <c r="D119" i="2" s="1"/>
  <c r="A71" i="7"/>
  <c r="E42" i="7"/>
  <c r="D42" i="7"/>
  <c r="C42" i="7"/>
  <c r="E41" i="7"/>
  <c r="D41" i="7"/>
  <c r="C41" i="7"/>
  <c r="C122" i="2" s="1"/>
  <c r="E40" i="7"/>
  <c r="D40" i="7"/>
  <c r="C40" i="7"/>
  <c r="C121" i="2" s="1"/>
  <c r="E39" i="7"/>
  <c r="D39" i="7"/>
  <c r="C39" i="7"/>
  <c r="C120" i="2" s="1"/>
  <c r="E38" i="7"/>
  <c r="D38" i="7"/>
  <c r="C38" i="7"/>
  <c r="B125" i="2" s="1"/>
  <c r="E37" i="7"/>
  <c r="D37" i="7"/>
  <c r="C37" i="7"/>
  <c r="B124" i="2" s="1"/>
  <c r="E36" i="7"/>
  <c r="D36" i="7"/>
  <c r="C36" i="7"/>
  <c r="B123" i="2" s="1"/>
  <c r="E35" i="7"/>
  <c r="D35" i="7"/>
  <c r="C35" i="7"/>
  <c r="B122" i="2" s="1"/>
  <c r="E34" i="7"/>
  <c r="D34" i="7"/>
  <c r="C34" i="7"/>
  <c r="B121" i="2" s="1"/>
  <c r="H33" i="7"/>
  <c r="B131" i="2" s="1"/>
  <c r="G33" i="7"/>
  <c r="B133" i="2" s="1"/>
  <c r="F33" i="7"/>
  <c r="B132" i="2" s="1"/>
  <c r="E33" i="7"/>
  <c r="B130" i="2" s="1"/>
  <c r="D33" i="7"/>
  <c r="B126" i="2" s="1"/>
  <c r="C33" i="7"/>
  <c r="B120" i="2" s="1"/>
  <c r="B33" i="7"/>
  <c r="B119" i="2" s="1"/>
  <c r="A33" i="7"/>
  <c r="B47" i="7"/>
  <c r="B85" i="7" s="1"/>
  <c r="B125" i="7" s="1"/>
  <c r="B163" i="7" s="1"/>
  <c r="B201" i="7" s="1"/>
  <c r="B241" i="7" s="1"/>
  <c r="B279" i="7" s="1"/>
  <c r="B317" i="7" s="1"/>
  <c r="B357" i="7" s="1"/>
  <c r="B395" i="7" s="1"/>
  <c r="B433" i="7" s="1"/>
  <c r="B46" i="7"/>
  <c r="B84" i="7" s="1"/>
  <c r="B124" i="7" s="1"/>
  <c r="B162" i="7" s="1"/>
  <c r="B200" i="7" s="1"/>
  <c r="B240" i="7" s="1"/>
  <c r="B278" i="7" s="1"/>
  <c r="B316" i="7" s="1"/>
  <c r="B356" i="7" s="1"/>
  <c r="B394" i="7" s="1"/>
  <c r="B432" i="7" s="1"/>
  <c r="E466" i="9"/>
  <c r="D466" i="9"/>
  <c r="C466" i="9"/>
  <c r="G97" i="12" s="1"/>
  <c r="E465" i="9"/>
  <c r="D465" i="9"/>
  <c r="C465" i="9"/>
  <c r="G96" i="12" s="1"/>
  <c r="E464" i="9"/>
  <c r="D464" i="9"/>
  <c r="C464" i="9"/>
  <c r="G95" i="12" s="1"/>
  <c r="E463" i="9"/>
  <c r="D463" i="9"/>
  <c r="C463" i="9"/>
  <c r="G94" i="12" s="1"/>
  <c r="E462" i="9"/>
  <c r="D462" i="9"/>
  <c r="C462" i="9"/>
  <c r="F99" i="12" s="1"/>
  <c r="E461" i="9"/>
  <c r="D461" i="9"/>
  <c r="C461" i="9"/>
  <c r="F98" i="12" s="1"/>
  <c r="E460" i="9"/>
  <c r="D460" i="9"/>
  <c r="F103" i="12" s="1"/>
  <c r="C460" i="9"/>
  <c r="F97" i="12" s="1"/>
  <c r="E459" i="9"/>
  <c r="D459" i="9"/>
  <c r="F102" i="12" s="1"/>
  <c r="C459" i="9"/>
  <c r="F96" i="12" s="1"/>
  <c r="E458" i="9"/>
  <c r="D458" i="9"/>
  <c r="F101" i="12" s="1"/>
  <c r="C458" i="9"/>
  <c r="F95" i="12" s="1"/>
  <c r="H457" i="9"/>
  <c r="F105" i="12" s="1"/>
  <c r="G457" i="9"/>
  <c r="F107" i="12" s="1"/>
  <c r="F457" i="9"/>
  <c r="F106" i="12" s="1"/>
  <c r="E457" i="9"/>
  <c r="F104" i="12" s="1"/>
  <c r="D457" i="9"/>
  <c r="F100" i="12" s="1"/>
  <c r="C457" i="9"/>
  <c r="F94" i="12" s="1"/>
  <c r="B457" i="9"/>
  <c r="F93" i="12" s="1"/>
  <c r="A457" i="9"/>
  <c r="E428" i="9"/>
  <c r="D428" i="9"/>
  <c r="C428" i="9"/>
  <c r="E97" i="12" s="1"/>
  <c r="E427" i="9"/>
  <c r="D427" i="9"/>
  <c r="C427" i="9"/>
  <c r="E96" i="12" s="1"/>
  <c r="E426" i="9"/>
  <c r="D426" i="9"/>
  <c r="C426" i="9"/>
  <c r="E95" i="12" s="1"/>
  <c r="E425" i="9"/>
  <c r="D425" i="9"/>
  <c r="C425" i="9"/>
  <c r="E94" i="12" s="1"/>
  <c r="E424" i="9"/>
  <c r="D424" i="9"/>
  <c r="C424" i="9"/>
  <c r="D99" i="12" s="1"/>
  <c r="E423" i="9"/>
  <c r="D423" i="9"/>
  <c r="C423" i="9"/>
  <c r="D98" i="12" s="1"/>
  <c r="E422" i="9"/>
  <c r="D422" i="9"/>
  <c r="D103" i="12" s="1"/>
  <c r="C422" i="9"/>
  <c r="D97" i="12" s="1"/>
  <c r="E421" i="9"/>
  <c r="D421" i="9"/>
  <c r="D102" i="12" s="1"/>
  <c r="C421" i="9"/>
  <c r="D96" i="12" s="1"/>
  <c r="E420" i="9"/>
  <c r="D420" i="9"/>
  <c r="D101" i="12" s="1"/>
  <c r="C420" i="9"/>
  <c r="D95" i="12" s="1"/>
  <c r="H419" i="9"/>
  <c r="D105" i="12" s="1"/>
  <c r="G419" i="9"/>
  <c r="D107" i="12" s="1"/>
  <c r="F419" i="9"/>
  <c r="D106" i="12" s="1"/>
  <c r="E419" i="9"/>
  <c r="D104" i="12" s="1"/>
  <c r="D419" i="9"/>
  <c r="D100" i="12" s="1"/>
  <c r="C419" i="9"/>
  <c r="D94" i="12" s="1"/>
  <c r="B419" i="9"/>
  <c r="D93" i="12" s="1"/>
  <c r="A419" i="9"/>
  <c r="E390" i="9"/>
  <c r="E99" i="13" s="1"/>
  <c r="D390" i="9"/>
  <c r="C390" i="9"/>
  <c r="C97" i="12" s="1"/>
  <c r="E389" i="9"/>
  <c r="E98" i="13" s="1"/>
  <c r="D389" i="9"/>
  <c r="C389" i="9"/>
  <c r="C96" i="12" s="1"/>
  <c r="E388" i="9"/>
  <c r="E97" i="13" s="1"/>
  <c r="D388" i="9"/>
  <c r="C388" i="9"/>
  <c r="C95" i="12" s="1"/>
  <c r="E387" i="9"/>
  <c r="E96" i="13" s="1"/>
  <c r="D387" i="9"/>
  <c r="C387" i="9"/>
  <c r="C94" i="12" s="1"/>
  <c r="E386" i="9"/>
  <c r="E95" i="13" s="1"/>
  <c r="D386" i="9"/>
  <c r="C386" i="9"/>
  <c r="B99" i="12" s="1"/>
  <c r="E385" i="9"/>
  <c r="D100" i="13" s="1"/>
  <c r="D385" i="9"/>
  <c r="C385" i="9"/>
  <c r="B98" i="12" s="1"/>
  <c r="E384" i="9"/>
  <c r="D99" i="13" s="1"/>
  <c r="D384" i="9"/>
  <c r="B103" i="12" s="1"/>
  <c r="C384" i="9"/>
  <c r="B97" i="12" s="1"/>
  <c r="E383" i="9"/>
  <c r="D98" i="13" s="1"/>
  <c r="D383" i="9"/>
  <c r="B102" i="12" s="1"/>
  <c r="C383" i="9"/>
  <c r="B96" i="12" s="1"/>
  <c r="E382" i="9"/>
  <c r="D97" i="13" s="1"/>
  <c r="D382" i="9"/>
  <c r="B101" i="12" s="1"/>
  <c r="C382" i="9"/>
  <c r="B95" i="12" s="1"/>
  <c r="H381" i="9"/>
  <c r="B105" i="12" s="1"/>
  <c r="G381" i="9"/>
  <c r="B107" i="12" s="1"/>
  <c r="F381" i="9"/>
  <c r="E381" i="9"/>
  <c r="D381" i="9"/>
  <c r="B100" i="12" s="1"/>
  <c r="C381" i="9"/>
  <c r="B94" i="12" s="1"/>
  <c r="B381" i="9"/>
  <c r="B93" i="12" s="1"/>
  <c r="A381" i="9"/>
  <c r="B357" i="9"/>
  <c r="B395" i="9" s="1"/>
  <c r="B433" i="9" s="1"/>
  <c r="E350" i="9"/>
  <c r="D350" i="9"/>
  <c r="C350" i="9"/>
  <c r="G97" i="11" s="1"/>
  <c r="E349" i="9"/>
  <c r="D349" i="9"/>
  <c r="C349" i="9"/>
  <c r="G96" i="11" s="1"/>
  <c r="E348" i="9"/>
  <c r="D348" i="9"/>
  <c r="C348" i="9"/>
  <c r="G95" i="11" s="1"/>
  <c r="E347" i="9"/>
  <c r="D347" i="9"/>
  <c r="C347" i="9"/>
  <c r="G94" i="11" s="1"/>
  <c r="E346" i="9"/>
  <c r="D346" i="9"/>
  <c r="C346" i="9"/>
  <c r="F99" i="11" s="1"/>
  <c r="E345" i="9"/>
  <c r="D345" i="9"/>
  <c r="C345" i="9"/>
  <c r="F98" i="11" s="1"/>
  <c r="E344" i="9"/>
  <c r="D344" i="9"/>
  <c r="F103" i="11" s="1"/>
  <c r="C344" i="9"/>
  <c r="F97" i="11" s="1"/>
  <c r="E343" i="9"/>
  <c r="D343" i="9"/>
  <c r="F102" i="11" s="1"/>
  <c r="C343" i="9"/>
  <c r="F96" i="11" s="1"/>
  <c r="E342" i="9"/>
  <c r="D342" i="9"/>
  <c r="F101" i="11" s="1"/>
  <c r="C342" i="9"/>
  <c r="F95" i="11" s="1"/>
  <c r="H341" i="9"/>
  <c r="F105" i="11" s="1"/>
  <c r="G341" i="9"/>
  <c r="F107" i="11" s="1"/>
  <c r="F341" i="9"/>
  <c r="F106" i="11" s="1"/>
  <c r="E341" i="9"/>
  <c r="F104" i="11" s="1"/>
  <c r="D341" i="9"/>
  <c r="F100" i="11" s="1"/>
  <c r="C341" i="9"/>
  <c r="F94" i="11" s="1"/>
  <c r="B341" i="9"/>
  <c r="A341" i="9"/>
  <c r="E312" i="9"/>
  <c r="D312" i="9"/>
  <c r="C312" i="9"/>
  <c r="E97" i="11" s="1"/>
  <c r="E311" i="9"/>
  <c r="D311" i="9"/>
  <c r="C311" i="9"/>
  <c r="E96" i="11" s="1"/>
  <c r="E310" i="9"/>
  <c r="D310" i="9"/>
  <c r="C310" i="9"/>
  <c r="E95" i="11" s="1"/>
  <c r="E309" i="9"/>
  <c r="D309" i="9"/>
  <c r="C309" i="9"/>
  <c r="E94" i="11" s="1"/>
  <c r="E308" i="9"/>
  <c r="D308" i="9"/>
  <c r="C308" i="9"/>
  <c r="D99" i="11" s="1"/>
  <c r="E307" i="9"/>
  <c r="D307" i="9"/>
  <c r="C307" i="9"/>
  <c r="D98" i="11" s="1"/>
  <c r="E306" i="9"/>
  <c r="D306" i="9"/>
  <c r="D103" i="11" s="1"/>
  <c r="C306" i="9"/>
  <c r="D97" i="11" s="1"/>
  <c r="E305" i="9"/>
  <c r="D305" i="9"/>
  <c r="D102" i="11" s="1"/>
  <c r="C305" i="9"/>
  <c r="D96" i="11" s="1"/>
  <c r="E304" i="9"/>
  <c r="D304" i="9"/>
  <c r="D101" i="11" s="1"/>
  <c r="C304" i="9"/>
  <c r="D95" i="11" s="1"/>
  <c r="H303" i="9"/>
  <c r="D105" i="11" s="1"/>
  <c r="G303" i="9"/>
  <c r="D107" i="11" s="1"/>
  <c r="D108" i="11" s="1"/>
  <c r="F303" i="9"/>
  <c r="D106" i="11" s="1"/>
  <c r="E303" i="9"/>
  <c r="D104" i="11" s="1"/>
  <c r="D303" i="9"/>
  <c r="D100" i="11" s="1"/>
  <c r="C303" i="9"/>
  <c r="D94" i="11" s="1"/>
  <c r="B303" i="9"/>
  <c r="A303" i="9"/>
  <c r="E274" i="9"/>
  <c r="D274" i="9"/>
  <c r="C274" i="9"/>
  <c r="C97" i="11" s="1"/>
  <c r="E273" i="9"/>
  <c r="D273" i="9"/>
  <c r="C273" i="9"/>
  <c r="C96" i="11" s="1"/>
  <c r="E272" i="9"/>
  <c r="D272" i="9"/>
  <c r="C272" i="9"/>
  <c r="C95" i="11" s="1"/>
  <c r="E271" i="9"/>
  <c r="D271" i="9"/>
  <c r="C271" i="9"/>
  <c r="C94" i="11" s="1"/>
  <c r="E270" i="9"/>
  <c r="D270" i="9"/>
  <c r="C270" i="9"/>
  <c r="B99" i="11" s="1"/>
  <c r="E269" i="9"/>
  <c r="D269" i="9"/>
  <c r="C269" i="9"/>
  <c r="B98" i="11" s="1"/>
  <c r="E268" i="9"/>
  <c r="D268" i="9"/>
  <c r="B103" i="11" s="1"/>
  <c r="C268" i="9"/>
  <c r="B97" i="11" s="1"/>
  <c r="E267" i="9"/>
  <c r="D267" i="9"/>
  <c r="B102" i="11" s="1"/>
  <c r="C267" i="9"/>
  <c r="B96" i="11" s="1"/>
  <c r="E266" i="9"/>
  <c r="D266" i="9"/>
  <c r="B101" i="11" s="1"/>
  <c r="C266" i="9"/>
  <c r="B95" i="11" s="1"/>
  <c r="H265" i="9"/>
  <c r="B105" i="11" s="1"/>
  <c r="G265" i="9"/>
  <c r="B107" i="11" s="1"/>
  <c r="F265" i="9"/>
  <c r="B106" i="11" s="1"/>
  <c r="E265" i="9"/>
  <c r="B104" i="11" s="1"/>
  <c r="D265" i="9"/>
  <c r="B100" i="11" s="1"/>
  <c r="C265" i="9"/>
  <c r="B94" i="11" s="1"/>
  <c r="B265" i="9"/>
  <c r="B93" i="11" s="1"/>
  <c r="A265" i="9"/>
  <c r="B241" i="9"/>
  <c r="B279" i="9" s="1"/>
  <c r="B317" i="9" s="1"/>
  <c r="E234" i="9"/>
  <c r="D234" i="9"/>
  <c r="C234" i="9"/>
  <c r="E233" i="9"/>
  <c r="D233" i="9"/>
  <c r="C233" i="9"/>
  <c r="E232" i="9"/>
  <c r="D232" i="9"/>
  <c r="C232" i="9"/>
  <c r="E231" i="9"/>
  <c r="D231" i="9"/>
  <c r="C231" i="9"/>
  <c r="E230" i="9"/>
  <c r="D230" i="9"/>
  <c r="C230" i="9"/>
  <c r="F102" i="10" s="1"/>
  <c r="E229" i="9"/>
  <c r="D229" i="9"/>
  <c r="C229" i="9"/>
  <c r="F101" i="10" s="1"/>
  <c r="E228" i="9"/>
  <c r="D228" i="9"/>
  <c r="F106" i="10" s="1"/>
  <c r="C228" i="9"/>
  <c r="F100" i="10" s="1"/>
  <c r="E227" i="9"/>
  <c r="D227" i="9"/>
  <c r="F105" i="10" s="1"/>
  <c r="C227" i="9"/>
  <c r="F99" i="10" s="1"/>
  <c r="E226" i="9"/>
  <c r="D226" i="9"/>
  <c r="F104" i="10" s="1"/>
  <c r="C226" i="9"/>
  <c r="F98" i="10" s="1"/>
  <c r="H225" i="9"/>
  <c r="F108" i="10" s="1"/>
  <c r="G225" i="9"/>
  <c r="F110" i="10" s="1"/>
  <c r="F225" i="9"/>
  <c r="F109" i="10" s="1"/>
  <c r="E225" i="9"/>
  <c r="F107" i="10" s="1"/>
  <c r="D225" i="9"/>
  <c r="F103" i="10" s="1"/>
  <c r="C225" i="9"/>
  <c r="F97" i="10" s="1"/>
  <c r="B225" i="9"/>
  <c r="F96" i="10" s="1"/>
  <c r="A225" i="9"/>
  <c r="E196" i="9"/>
  <c r="D196" i="9"/>
  <c r="C196" i="9"/>
  <c r="E100" i="10" s="1"/>
  <c r="E195" i="9"/>
  <c r="D195" i="9"/>
  <c r="C195" i="9"/>
  <c r="E99" i="10" s="1"/>
  <c r="E194" i="9"/>
  <c r="D194" i="9"/>
  <c r="C194" i="9"/>
  <c r="E98" i="10" s="1"/>
  <c r="E193" i="9"/>
  <c r="D193" i="9"/>
  <c r="C193" i="9"/>
  <c r="E97" i="10" s="1"/>
  <c r="E192" i="9"/>
  <c r="D192" i="9"/>
  <c r="C192" i="9"/>
  <c r="D102" i="10" s="1"/>
  <c r="E191" i="9"/>
  <c r="D191" i="9"/>
  <c r="C191" i="9"/>
  <c r="D101" i="10" s="1"/>
  <c r="E190" i="9"/>
  <c r="D190" i="9"/>
  <c r="D106" i="10" s="1"/>
  <c r="C190" i="9"/>
  <c r="D100" i="10" s="1"/>
  <c r="E189" i="9"/>
  <c r="D189" i="9"/>
  <c r="D105" i="10" s="1"/>
  <c r="C189" i="9"/>
  <c r="D99" i="10" s="1"/>
  <c r="E188" i="9"/>
  <c r="D188" i="9"/>
  <c r="D104" i="10" s="1"/>
  <c r="C188" i="9"/>
  <c r="D98" i="10" s="1"/>
  <c r="H187" i="9"/>
  <c r="D108" i="10" s="1"/>
  <c r="G187" i="9"/>
  <c r="D110" i="10" s="1"/>
  <c r="F187" i="9"/>
  <c r="D109" i="10" s="1"/>
  <c r="E187" i="9"/>
  <c r="D107" i="10" s="1"/>
  <c r="D187" i="9"/>
  <c r="D103" i="10" s="1"/>
  <c r="C187" i="9"/>
  <c r="D97" i="10" s="1"/>
  <c r="B187" i="9"/>
  <c r="D96" i="10" s="1"/>
  <c r="A187" i="9"/>
  <c r="E158" i="9"/>
  <c r="D158" i="9"/>
  <c r="C158" i="9"/>
  <c r="C100" i="10" s="1"/>
  <c r="E157" i="9"/>
  <c r="D157" i="9"/>
  <c r="C157" i="9"/>
  <c r="C99" i="10" s="1"/>
  <c r="E156" i="9"/>
  <c r="D156" i="9"/>
  <c r="C156" i="9"/>
  <c r="C98" i="10" s="1"/>
  <c r="E155" i="9"/>
  <c r="D155" i="9"/>
  <c r="C155" i="9"/>
  <c r="C97" i="10" s="1"/>
  <c r="E154" i="9"/>
  <c r="D154" i="9"/>
  <c r="C154" i="9"/>
  <c r="B102" i="10" s="1"/>
  <c r="E153" i="9"/>
  <c r="D153" i="9"/>
  <c r="C153" i="9"/>
  <c r="B101" i="10" s="1"/>
  <c r="E152" i="9"/>
  <c r="D152" i="9"/>
  <c r="B106" i="10" s="1"/>
  <c r="C152" i="9"/>
  <c r="B100" i="10" s="1"/>
  <c r="E151" i="9"/>
  <c r="D151" i="9"/>
  <c r="B105" i="10" s="1"/>
  <c r="C151" i="9"/>
  <c r="B99" i="10" s="1"/>
  <c r="E150" i="9"/>
  <c r="D150" i="9"/>
  <c r="B104" i="10" s="1"/>
  <c r="C150" i="9"/>
  <c r="B98" i="10" s="1"/>
  <c r="H149" i="9"/>
  <c r="B108" i="10" s="1"/>
  <c r="G149" i="9"/>
  <c r="B110" i="10" s="1"/>
  <c r="F149" i="9"/>
  <c r="B109" i="10" s="1"/>
  <c r="E149" i="9"/>
  <c r="B107" i="10" s="1"/>
  <c r="D149" i="9"/>
  <c r="B103" i="10" s="1"/>
  <c r="C149" i="9"/>
  <c r="B97" i="10" s="1"/>
  <c r="B149" i="9"/>
  <c r="B96" i="10" s="1"/>
  <c r="A149" i="9"/>
  <c r="B125" i="9"/>
  <c r="B163" i="9" s="1"/>
  <c r="B201" i="9" s="1"/>
  <c r="E118" i="9"/>
  <c r="D118" i="9"/>
  <c r="C118" i="9"/>
  <c r="E117" i="9"/>
  <c r="D117" i="9"/>
  <c r="C117" i="9"/>
  <c r="G100" i="2" s="1"/>
  <c r="E116" i="9"/>
  <c r="D116" i="9"/>
  <c r="C116" i="9"/>
  <c r="G99" i="2" s="1"/>
  <c r="E115" i="9"/>
  <c r="D115" i="9"/>
  <c r="C115" i="9"/>
  <c r="G98" i="2" s="1"/>
  <c r="E114" i="9"/>
  <c r="D114" i="9"/>
  <c r="C114" i="9"/>
  <c r="F103" i="2" s="1"/>
  <c r="E113" i="9"/>
  <c r="D113" i="9"/>
  <c r="C113" i="9"/>
  <c r="F102" i="2" s="1"/>
  <c r="E112" i="9"/>
  <c r="D112" i="9"/>
  <c r="C112" i="9"/>
  <c r="F101" i="2" s="1"/>
  <c r="E111" i="9"/>
  <c r="D111" i="9"/>
  <c r="C111" i="9"/>
  <c r="F100" i="2" s="1"/>
  <c r="E110" i="9"/>
  <c r="D110" i="9"/>
  <c r="F105" i="2" s="1"/>
  <c r="C110" i="9"/>
  <c r="F99" i="2" s="1"/>
  <c r="H109" i="9"/>
  <c r="F109" i="2" s="1"/>
  <c r="G109" i="9"/>
  <c r="F111" i="2" s="1"/>
  <c r="F109" i="9"/>
  <c r="F110" i="2" s="1"/>
  <c r="E109" i="9"/>
  <c r="F108" i="2" s="1"/>
  <c r="D109" i="9"/>
  <c r="C109" i="9"/>
  <c r="F98" i="2" s="1"/>
  <c r="B109" i="9"/>
  <c r="F97" i="2" s="1"/>
  <c r="A109" i="9"/>
  <c r="E80" i="9"/>
  <c r="D80" i="9"/>
  <c r="C80" i="9"/>
  <c r="E79" i="9"/>
  <c r="D79" i="9"/>
  <c r="C79" i="9"/>
  <c r="E100" i="2" s="1"/>
  <c r="E78" i="9"/>
  <c r="D78" i="9"/>
  <c r="C78" i="9"/>
  <c r="E99" i="2" s="1"/>
  <c r="E77" i="9"/>
  <c r="D77" i="9"/>
  <c r="C77" i="9"/>
  <c r="E98" i="2" s="1"/>
  <c r="E76" i="9"/>
  <c r="D76" i="9"/>
  <c r="C76" i="9"/>
  <c r="D103" i="2" s="1"/>
  <c r="E75" i="9"/>
  <c r="D75" i="9"/>
  <c r="C75" i="9"/>
  <c r="D102" i="2" s="1"/>
  <c r="E74" i="9"/>
  <c r="D74" i="9"/>
  <c r="C74" i="9"/>
  <c r="D101" i="2" s="1"/>
  <c r="E73" i="9"/>
  <c r="D73" i="9"/>
  <c r="C73" i="9"/>
  <c r="D100" i="2" s="1"/>
  <c r="E72" i="9"/>
  <c r="D72" i="9"/>
  <c r="D105" i="2" s="1"/>
  <c r="C72" i="9"/>
  <c r="D99" i="2" s="1"/>
  <c r="H71" i="9"/>
  <c r="D109" i="2" s="1"/>
  <c r="G71" i="9"/>
  <c r="D111" i="2" s="1"/>
  <c r="F71" i="9"/>
  <c r="D110" i="2" s="1"/>
  <c r="E71" i="9"/>
  <c r="D108" i="2" s="1"/>
  <c r="D71" i="9"/>
  <c r="C71" i="9"/>
  <c r="D98" i="2" s="1"/>
  <c r="B71" i="9"/>
  <c r="D97" i="2" s="1"/>
  <c r="A71" i="9"/>
  <c r="E42" i="9"/>
  <c r="D42" i="9"/>
  <c r="C42" i="9"/>
  <c r="E41" i="9"/>
  <c r="D41" i="9"/>
  <c r="C41" i="9"/>
  <c r="C100" i="2" s="1"/>
  <c r="E40" i="9"/>
  <c r="D40" i="9"/>
  <c r="C40" i="9"/>
  <c r="C99" i="2" s="1"/>
  <c r="E39" i="9"/>
  <c r="D39" i="9"/>
  <c r="C39" i="9"/>
  <c r="C98" i="2" s="1"/>
  <c r="E38" i="9"/>
  <c r="D38" i="9"/>
  <c r="C38" i="9"/>
  <c r="B103" i="2" s="1"/>
  <c r="E37" i="9"/>
  <c r="D37" i="9"/>
  <c r="C37" i="9"/>
  <c r="B102" i="2" s="1"/>
  <c r="E36" i="9"/>
  <c r="D36" i="9"/>
  <c r="B107" i="2" s="1"/>
  <c r="C36" i="9"/>
  <c r="B101" i="2" s="1"/>
  <c r="E35" i="9"/>
  <c r="D35" i="9"/>
  <c r="C35" i="9"/>
  <c r="B100" i="2" s="1"/>
  <c r="E34" i="9"/>
  <c r="D34" i="9"/>
  <c r="B105" i="2" s="1"/>
  <c r="C34" i="9"/>
  <c r="B99" i="2" s="1"/>
  <c r="H33" i="9"/>
  <c r="B109" i="2" s="1"/>
  <c r="G33" i="9"/>
  <c r="B111" i="2" s="1"/>
  <c r="F33" i="9"/>
  <c r="B110" i="2" s="1"/>
  <c r="E33" i="9"/>
  <c r="B108" i="2" s="1"/>
  <c r="D33" i="9"/>
  <c r="C33" i="9"/>
  <c r="B98" i="2" s="1"/>
  <c r="B33" i="9"/>
  <c r="B97" i="2" s="1"/>
  <c r="A33" i="9"/>
  <c r="B9" i="9"/>
  <c r="B47" i="9" s="1"/>
  <c r="B85" i="9" s="1"/>
  <c r="B46" i="9"/>
  <c r="B84" i="9" s="1"/>
  <c r="B124" i="9" s="1"/>
  <c r="B162" i="9" s="1"/>
  <c r="B200" i="9" s="1"/>
  <c r="B240" i="9" s="1"/>
  <c r="B278" i="9" s="1"/>
  <c r="B316" i="9" s="1"/>
  <c r="B356" i="9" s="1"/>
  <c r="B394" i="9" s="1"/>
  <c r="B432" i="9" s="1"/>
  <c r="E466" i="6"/>
  <c r="D466" i="6"/>
  <c r="C466" i="6"/>
  <c r="G75" i="12" s="1"/>
  <c r="E465" i="6"/>
  <c r="D465" i="6"/>
  <c r="C465" i="6"/>
  <c r="G74" i="12" s="1"/>
  <c r="E464" i="6"/>
  <c r="D464" i="6"/>
  <c r="C464" i="6"/>
  <c r="G73" i="12" s="1"/>
  <c r="E463" i="6"/>
  <c r="D463" i="6"/>
  <c r="C463" i="6"/>
  <c r="G72" i="12" s="1"/>
  <c r="E462" i="6"/>
  <c r="D462" i="6"/>
  <c r="C462" i="6"/>
  <c r="F77" i="12" s="1"/>
  <c r="E461" i="6"/>
  <c r="D461" i="6"/>
  <c r="C461" i="6"/>
  <c r="F76" i="12" s="1"/>
  <c r="E460" i="6"/>
  <c r="D460" i="6"/>
  <c r="F81" i="12" s="1"/>
  <c r="C460" i="6"/>
  <c r="F75" i="12" s="1"/>
  <c r="E459" i="6"/>
  <c r="D459" i="6"/>
  <c r="F80" i="12" s="1"/>
  <c r="C459" i="6"/>
  <c r="F74" i="12" s="1"/>
  <c r="E458" i="6"/>
  <c r="D458" i="6"/>
  <c r="F79" i="12" s="1"/>
  <c r="C458" i="6"/>
  <c r="F73" i="12" s="1"/>
  <c r="H457" i="6"/>
  <c r="F83" i="12" s="1"/>
  <c r="G457" i="6"/>
  <c r="F85" i="12" s="1"/>
  <c r="F457" i="6"/>
  <c r="F84" i="12" s="1"/>
  <c r="E457" i="6"/>
  <c r="D457" i="6"/>
  <c r="F78" i="12" s="1"/>
  <c r="C457" i="6"/>
  <c r="F72" i="12" s="1"/>
  <c r="B457" i="6"/>
  <c r="F71" i="12" s="1"/>
  <c r="A457" i="6"/>
  <c r="E428" i="6"/>
  <c r="D428" i="6"/>
  <c r="C428" i="6"/>
  <c r="E75" i="12" s="1"/>
  <c r="E427" i="6"/>
  <c r="D427" i="6"/>
  <c r="C427" i="6"/>
  <c r="E74" i="12" s="1"/>
  <c r="E426" i="6"/>
  <c r="D426" i="6"/>
  <c r="C426" i="6"/>
  <c r="E73" i="12" s="1"/>
  <c r="E425" i="6"/>
  <c r="D425" i="6"/>
  <c r="C425" i="6"/>
  <c r="E72" i="12" s="1"/>
  <c r="E424" i="6"/>
  <c r="D424" i="6"/>
  <c r="C424" i="6"/>
  <c r="D77" i="12" s="1"/>
  <c r="E423" i="6"/>
  <c r="D423" i="6"/>
  <c r="C423" i="6"/>
  <c r="D76" i="12" s="1"/>
  <c r="E422" i="6"/>
  <c r="D422" i="6"/>
  <c r="D81" i="12" s="1"/>
  <c r="C422" i="6"/>
  <c r="D75" i="12" s="1"/>
  <c r="E421" i="6"/>
  <c r="D421" i="6"/>
  <c r="D80" i="12" s="1"/>
  <c r="C421" i="6"/>
  <c r="D74" i="12" s="1"/>
  <c r="E420" i="6"/>
  <c r="D420" i="6"/>
  <c r="D79" i="12" s="1"/>
  <c r="C420" i="6"/>
  <c r="D73" i="12" s="1"/>
  <c r="H419" i="6"/>
  <c r="D83" i="12" s="1"/>
  <c r="G419" i="6"/>
  <c r="D85" i="12" s="1"/>
  <c r="F419" i="6"/>
  <c r="D84" i="12" s="1"/>
  <c r="E419" i="6"/>
  <c r="D82" i="12" s="1"/>
  <c r="D419" i="6"/>
  <c r="D78" i="12" s="1"/>
  <c r="C419" i="6"/>
  <c r="D72" i="12" s="1"/>
  <c r="B419" i="6"/>
  <c r="D71" i="12" s="1"/>
  <c r="A419" i="6"/>
  <c r="E390" i="6"/>
  <c r="E78" i="13" s="1"/>
  <c r="D390" i="6"/>
  <c r="C390" i="6"/>
  <c r="C75" i="12" s="1"/>
  <c r="E389" i="6"/>
  <c r="E77" i="13" s="1"/>
  <c r="D389" i="6"/>
  <c r="C389" i="6"/>
  <c r="C74" i="12" s="1"/>
  <c r="E388" i="6"/>
  <c r="E76" i="13" s="1"/>
  <c r="D388" i="6"/>
  <c r="C388" i="6"/>
  <c r="C73" i="12" s="1"/>
  <c r="E387" i="6"/>
  <c r="E75" i="13" s="1"/>
  <c r="D387" i="6"/>
  <c r="C387" i="6"/>
  <c r="C72" i="12" s="1"/>
  <c r="E386" i="6"/>
  <c r="E74" i="13" s="1"/>
  <c r="D386" i="6"/>
  <c r="C386" i="6"/>
  <c r="B77" i="12" s="1"/>
  <c r="E385" i="6"/>
  <c r="E73" i="13" s="1"/>
  <c r="D385" i="6"/>
  <c r="C385" i="6"/>
  <c r="B76" i="12" s="1"/>
  <c r="E384" i="6"/>
  <c r="D78" i="13" s="1"/>
  <c r="D384" i="6"/>
  <c r="B81" i="12" s="1"/>
  <c r="C384" i="6"/>
  <c r="B75" i="12" s="1"/>
  <c r="E383" i="6"/>
  <c r="D77" i="13" s="1"/>
  <c r="D383" i="6"/>
  <c r="B80" i="12" s="1"/>
  <c r="C383" i="6"/>
  <c r="B74" i="12" s="1"/>
  <c r="E382" i="6"/>
  <c r="D76" i="13" s="1"/>
  <c r="D382" i="6"/>
  <c r="B79" i="12" s="1"/>
  <c r="C382" i="6"/>
  <c r="B73" i="12" s="1"/>
  <c r="H381" i="6"/>
  <c r="B83" i="12" s="1"/>
  <c r="G381" i="6"/>
  <c r="B85" i="12" s="1"/>
  <c r="F381" i="6"/>
  <c r="E381" i="6"/>
  <c r="D381" i="6"/>
  <c r="B78" i="12" s="1"/>
  <c r="C381" i="6"/>
  <c r="B72" i="12" s="1"/>
  <c r="B381" i="6"/>
  <c r="B71" i="12" s="1"/>
  <c r="A381" i="6"/>
  <c r="B357" i="6"/>
  <c r="B395" i="6" s="1"/>
  <c r="B433" i="6" s="1"/>
  <c r="E350" i="6"/>
  <c r="D350" i="6"/>
  <c r="C350" i="6"/>
  <c r="G75" i="11" s="1"/>
  <c r="E349" i="6"/>
  <c r="D349" i="6"/>
  <c r="C349" i="6"/>
  <c r="G74" i="11" s="1"/>
  <c r="E348" i="6"/>
  <c r="D348" i="6"/>
  <c r="C348" i="6"/>
  <c r="G73" i="11" s="1"/>
  <c r="E347" i="6"/>
  <c r="D347" i="6"/>
  <c r="C347" i="6"/>
  <c r="G72" i="11" s="1"/>
  <c r="E346" i="6"/>
  <c r="D346" i="6"/>
  <c r="C346" i="6"/>
  <c r="F77" i="11" s="1"/>
  <c r="E345" i="6"/>
  <c r="D345" i="6"/>
  <c r="C345" i="6"/>
  <c r="F76" i="11" s="1"/>
  <c r="E344" i="6"/>
  <c r="D344" i="6"/>
  <c r="F81" i="11" s="1"/>
  <c r="C344" i="6"/>
  <c r="F75" i="11" s="1"/>
  <c r="E343" i="6"/>
  <c r="D343" i="6"/>
  <c r="F80" i="11" s="1"/>
  <c r="C343" i="6"/>
  <c r="F74" i="11" s="1"/>
  <c r="E342" i="6"/>
  <c r="D342" i="6"/>
  <c r="F79" i="11" s="1"/>
  <c r="C342" i="6"/>
  <c r="F73" i="11" s="1"/>
  <c r="H341" i="6"/>
  <c r="F83" i="11" s="1"/>
  <c r="G341" i="6"/>
  <c r="F85" i="11" s="1"/>
  <c r="F341" i="6"/>
  <c r="F84" i="11" s="1"/>
  <c r="E341" i="6"/>
  <c r="F82" i="11" s="1"/>
  <c r="D341" i="6"/>
  <c r="F78" i="11" s="1"/>
  <c r="C341" i="6"/>
  <c r="F72" i="11" s="1"/>
  <c r="B341" i="6"/>
  <c r="A341" i="6"/>
  <c r="E312" i="6"/>
  <c r="D312" i="6"/>
  <c r="C312" i="6"/>
  <c r="E75" i="11" s="1"/>
  <c r="E311" i="6"/>
  <c r="D311" i="6"/>
  <c r="C311" i="6"/>
  <c r="E74" i="11" s="1"/>
  <c r="E310" i="6"/>
  <c r="D310" i="6"/>
  <c r="C310" i="6"/>
  <c r="E73" i="11" s="1"/>
  <c r="E309" i="6"/>
  <c r="D309" i="6"/>
  <c r="C309" i="6"/>
  <c r="E72" i="11" s="1"/>
  <c r="E308" i="6"/>
  <c r="D308" i="6"/>
  <c r="C308" i="6"/>
  <c r="D77" i="11" s="1"/>
  <c r="E307" i="6"/>
  <c r="D307" i="6"/>
  <c r="C307" i="6"/>
  <c r="E306" i="6"/>
  <c r="D306" i="6"/>
  <c r="D81" i="11" s="1"/>
  <c r="C306" i="6"/>
  <c r="D75" i="11" s="1"/>
  <c r="E305" i="6"/>
  <c r="D305" i="6"/>
  <c r="D80" i="11" s="1"/>
  <c r="C305" i="6"/>
  <c r="D74" i="11" s="1"/>
  <c r="E304" i="6"/>
  <c r="D304" i="6"/>
  <c r="D79" i="11" s="1"/>
  <c r="C304" i="6"/>
  <c r="D73" i="11" s="1"/>
  <c r="H303" i="6"/>
  <c r="D83" i="11" s="1"/>
  <c r="G303" i="6"/>
  <c r="D85" i="11" s="1"/>
  <c r="F303" i="6"/>
  <c r="D84" i="11" s="1"/>
  <c r="D86" i="11" s="1"/>
  <c r="E303" i="6"/>
  <c r="D82" i="11" s="1"/>
  <c r="D303" i="6"/>
  <c r="D78" i="11" s="1"/>
  <c r="C303" i="6"/>
  <c r="D72" i="11" s="1"/>
  <c r="B303" i="6"/>
  <c r="A303" i="6"/>
  <c r="E274" i="6"/>
  <c r="D274" i="6"/>
  <c r="C274" i="6"/>
  <c r="C75" i="11" s="1"/>
  <c r="E273" i="6"/>
  <c r="D273" i="6"/>
  <c r="C273" i="6"/>
  <c r="C74" i="11" s="1"/>
  <c r="E272" i="6"/>
  <c r="D272" i="6"/>
  <c r="C272" i="6"/>
  <c r="C73" i="11" s="1"/>
  <c r="E271" i="6"/>
  <c r="D271" i="6"/>
  <c r="C271" i="6"/>
  <c r="C72" i="11" s="1"/>
  <c r="E270" i="6"/>
  <c r="D270" i="6"/>
  <c r="C270" i="6"/>
  <c r="B77" i="11" s="1"/>
  <c r="E269" i="6"/>
  <c r="D269" i="6"/>
  <c r="C269" i="6"/>
  <c r="B76" i="11" s="1"/>
  <c r="E268" i="6"/>
  <c r="D268" i="6"/>
  <c r="B81" i="11" s="1"/>
  <c r="C268" i="6"/>
  <c r="B75" i="11" s="1"/>
  <c r="E267" i="6"/>
  <c r="D267" i="6"/>
  <c r="B80" i="11" s="1"/>
  <c r="C267" i="6"/>
  <c r="B74" i="11" s="1"/>
  <c r="E266" i="6"/>
  <c r="D266" i="6"/>
  <c r="B79" i="11" s="1"/>
  <c r="C266" i="6"/>
  <c r="B73" i="11" s="1"/>
  <c r="H265" i="6"/>
  <c r="B83" i="11" s="1"/>
  <c r="G265" i="6"/>
  <c r="B85" i="11" s="1"/>
  <c r="F265" i="6"/>
  <c r="B84" i="11" s="1"/>
  <c r="E265" i="6"/>
  <c r="B82" i="11" s="1"/>
  <c r="D265" i="6"/>
  <c r="B78" i="11" s="1"/>
  <c r="C265" i="6"/>
  <c r="B72" i="11" s="1"/>
  <c r="B265" i="6"/>
  <c r="B71" i="11" s="1"/>
  <c r="A265" i="6"/>
  <c r="B241" i="6"/>
  <c r="B279" i="6" s="1"/>
  <c r="B317" i="6" s="1"/>
  <c r="E234" i="6"/>
  <c r="D234" i="6"/>
  <c r="C234" i="6"/>
  <c r="G78" i="10" s="1"/>
  <c r="E233" i="6"/>
  <c r="D233" i="6"/>
  <c r="C233" i="6"/>
  <c r="G77" i="10" s="1"/>
  <c r="E232" i="6"/>
  <c r="D232" i="6"/>
  <c r="C232" i="6"/>
  <c r="G76" i="10" s="1"/>
  <c r="E231" i="6"/>
  <c r="D231" i="6"/>
  <c r="C231" i="6"/>
  <c r="G75" i="10" s="1"/>
  <c r="E230" i="6"/>
  <c r="D230" i="6"/>
  <c r="C230" i="6"/>
  <c r="F80" i="10" s="1"/>
  <c r="E229" i="6"/>
  <c r="D229" i="6"/>
  <c r="C229" i="6"/>
  <c r="F79" i="10" s="1"/>
  <c r="E228" i="6"/>
  <c r="D228" i="6"/>
  <c r="F84" i="10" s="1"/>
  <c r="C228" i="6"/>
  <c r="F78" i="10" s="1"/>
  <c r="E227" i="6"/>
  <c r="D227" i="6"/>
  <c r="F83" i="10" s="1"/>
  <c r="C227" i="6"/>
  <c r="F77" i="10" s="1"/>
  <c r="E226" i="6"/>
  <c r="D226" i="6"/>
  <c r="F82" i="10" s="1"/>
  <c r="C226" i="6"/>
  <c r="F76" i="10" s="1"/>
  <c r="H225" i="6"/>
  <c r="F86" i="10" s="1"/>
  <c r="G225" i="6"/>
  <c r="F88" i="10" s="1"/>
  <c r="F225" i="6"/>
  <c r="F87" i="10" s="1"/>
  <c r="E225" i="6"/>
  <c r="F85" i="10" s="1"/>
  <c r="D225" i="6"/>
  <c r="F81" i="10" s="1"/>
  <c r="C225" i="6"/>
  <c r="F75" i="10" s="1"/>
  <c r="B225" i="6"/>
  <c r="A225" i="6"/>
  <c r="E196" i="6"/>
  <c r="D196" i="6"/>
  <c r="C196" i="6"/>
  <c r="E78" i="10" s="1"/>
  <c r="E195" i="6"/>
  <c r="D195" i="6"/>
  <c r="C195" i="6"/>
  <c r="E77" i="10" s="1"/>
  <c r="E194" i="6"/>
  <c r="D194" i="6"/>
  <c r="C194" i="6"/>
  <c r="E76" i="10" s="1"/>
  <c r="E193" i="6"/>
  <c r="D193" i="6"/>
  <c r="C193" i="6"/>
  <c r="E75" i="10" s="1"/>
  <c r="E192" i="6"/>
  <c r="D192" i="6"/>
  <c r="C192" i="6"/>
  <c r="D80" i="10" s="1"/>
  <c r="E191" i="6"/>
  <c r="D191" i="6"/>
  <c r="C191" i="6"/>
  <c r="D79" i="10" s="1"/>
  <c r="E190" i="6"/>
  <c r="D190" i="6"/>
  <c r="D84" i="10" s="1"/>
  <c r="C190" i="6"/>
  <c r="D78" i="10" s="1"/>
  <c r="E189" i="6"/>
  <c r="D189" i="6"/>
  <c r="D83" i="10" s="1"/>
  <c r="C189" i="6"/>
  <c r="D77" i="10" s="1"/>
  <c r="E188" i="6"/>
  <c r="D188" i="6"/>
  <c r="D82" i="10" s="1"/>
  <c r="C188" i="6"/>
  <c r="D76" i="10" s="1"/>
  <c r="H187" i="6"/>
  <c r="D86" i="10" s="1"/>
  <c r="G187" i="6"/>
  <c r="D88" i="10" s="1"/>
  <c r="F187" i="6"/>
  <c r="D87" i="10" s="1"/>
  <c r="E187" i="6"/>
  <c r="D85" i="10" s="1"/>
  <c r="D187" i="6"/>
  <c r="D81" i="10" s="1"/>
  <c r="C187" i="6"/>
  <c r="D75" i="10" s="1"/>
  <c r="B187" i="6"/>
  <c r="A187" i="6"/>
  <c r="E158" i="6"/>
  <c r="D158" i="6"/>
  <c r="C158" i="6"/>
  <c r="C78" i="10" s="1"/>
  <c r="E157" i="6"/>
  <c r="D157" i="6"/>
  <c r="C157" i="6"/>
  <c r="C77" i="10" s="1"/>
  <c r="E156" i="6"/>
  <c r="D156" i="6"/>
  <c r="C156" i="6"/>
  <c r="C76" i="10" s="1"/>
  <c r="E155" i="6"/>
  <c r="D155" i="6"/>
  <c r="C155" i="6"/>
  <c r="C75" i="10" s="1"/>
  <c r="E154" i="6"/>
  <c r="D154" i="6"/>
  <c r="C154" i="6"/>
  <c r="B80" i="10" s="1"/>
  <c r="E153" i="6"/>
  <c r="D153" i="6"/>
  <c r="C153" i="6"/>
  <c r="B79" i="10" s="1"/>
  <c r="E152" i="6"/>
  <c r="D152" i="6"/>
  <c r="B84" i="10" s="1"/>
  <c r="C152" i="6"/>
  <c r="B78" i="10" s="1"/>
  <c r="E151" i="6"/>
  <c r="D151" i="6"/>
  <c r="B83" i="10" s="1"/>
  <c r="C151" i="6"/>
  <c r="B77" i="10" s="1"/>
  <c r="E150" i="6"/>
  <c r="D150" i="6"/>
  <c r="B82" i="10" s="1"/>
  <c r="C150" i="6"/>
  <c r="B76" i="10" s="1"/>
  <c r="H149" i="6"/>
  <c r="B86" i="10" s="1"/>
  <c r="G149" i="6"/>
  <c r="B88" i="10" s="1"/>
  <c r="F149" i="6"/>
  <c r="B87" i="10" s="1"/>
  <c r="E149" i="6"/>
  <c r="B85" i="10" s="1"/>
  <c r="D149" i="6"/>
  <c r="B81" i="10" s="1"/>
  <c r="C149" i="6"/>
  <c r="B75" i="10" s="1"/>
  <c r="B149" i="6"/>
  <c r="B74" i="10" s="1"/>
  <c r="A149" i="6"/>
  <c r="B125" i="6"/>
  <c r="B163" i="6" s="1"/>
  <c r="B201" i="6" s="1"/>
  <c r="E118" i="6"/>
  <c r="D118" i="6"/>
  <c r="C118" i="6"/>
  <c r="E117" i="6"/>
  <c r="D117" i="6"/>
  <c r="C117" i="6"/>
  <c r="G78" i="2" s="1"/>
  <c r="E116" i="6"/>
  <c r="D116" i="6"/>
  <c r="C116" i="6"/>
  <c r="G77" i="2" s="1"/>
  <c r="E115" i="6"/>
  <c r="D115" i="6"/>
  <c r="C115" i="6"/>
  <c r="E114" i="6"/>
  <c r="D114" i="6"/>
  <c r="C114" i="6"/>
  <c r="E113" i="6"/>
  <c r="D113" i="6"/>
  <c r="C113" i="6"/>
  <c r="E112" i="6"/>
  <c r="D112" i="6"/>
  <c r="C112" i="6"/>
  <c r="F79" i="2" s="1"/>
  <c r="E111" i="6"/>
  <c r="D111" i="6"/>
  <c r="F84" i="2" s="1"/>
  <c r="C111" i="6"/>
  <c r="F78" i="2" s="1"/>
  <c r="E110" i="6"/>
  <c r="D110" i="6"/>
  <c r="F83" i="2" s="1"/>
  <c r="C110" i="6"/>
  <c r="F77" i="2" s="1"/>
  <c r="H109" i="6"/>
  <c r="F87" i="2" s="1"/>
  <c r="G109" i="6"/>
  <c r="F89" i="2" s="1"/>
  <c r="F109" i="6"/>
  <c r="F88" i="2" s="1"/>
  <c r="E109" i="6"/>
  <c r="F86" i="2" s="1"/>
  <c r="D109" i="6"/>
  <c r="F82" i="2" s="1"/>
  <c r="C109" i="6"/>
  <c r="B109" i="6"/>
  <c r="F75" i="2" s="1"/>
  <c r="A109" i="6"/>
  <c r="E80" i="6"/>
  <c r="D80" i="6"/>
  <c r="C80" i="6"/>
  <c r="E79" i="6"/>
  <c r="D79" i="6"/>
  <c r="C79" i="6"/>
  <c r="E78" i="2" s="1"/>
  <c r="E78" i="6"/>
  <c r="D78" i="6"/>
  <c r="C78" i="6"/>
  <c r="E77" i="2" s="1"/>
  <c r="E77" i="6"/>
  <c r="D77" i="6"/>
  <c r="C77" i="6"/>
  <c r="E76" i="2" s="1"/>
  <c r="E76" i="6"/>
  <c r="D76" i="6"/>
  <c r="C76" i="6"/>
  <c r="D81" i="2" s="1"/>
  <c r="E75" i="6"/>
  <c r="D75" i="6"/>
  <c r="C75" i="6"/>
  <c r="D80" i="2" s="1"/>
  <c r="E74" i="6"/>
  <c r="D74" i="6"/>
  <c r="D85" i="2" s="1"/>
  <c r="C74" i="6"/>
  <c r="D79" i="2" s="1"/>
  <c r="E73" i="6"/>
  <c r="D73" i="6"/>
  <c r="D84" i="2" s="1"/>
  <c r="C73" i="6"/>
  <c r="D78" i="2" s="1"/>
  <c r="E72" i="6"/>
  <c r="D72" i="6"/>
  <c r="D83" i="2" s="1"/>
  <c r="C72" i="6"/>
  <c r="D77" i="2" s="1"/>
  <c r="H71" i="6"/>
  <c r="D87" i="2" s="1"/>
  <c r="G71" i="6"/>
  <c r="D89" i="2" s="1"/>
  <c r="F71" i="6"/>
  <c r="D88" i="2" s="1"/>
  <c r="E71" i="6"/>
  <c r="D86" i="2" s="1"/>
  <c r="D71" i="6"/>
  <c r="D82" i="2" s="1"/>
  <c r="C71" i="6"/>
  <c r="B71" i="6"/>
  <c r="D75" i="2" s="1"/>
  <c r="A71" i="6"/>
  <c r="E42" i="6"/>
  <c r="D42" i="6"/>
  <c r="C42" i="6"/>
  <c r="E41" i="6"/>
  <c r="D41" i="6"/>
  <c r="C41" i="6"/>
  <c r="C78" i="2" s="1"/>
  <c r="E40" i="6"/>
  <c r="D40" i="6"/>
  <c r="C40" i="6"/>
  <c r="C77" i="2" s="1"/>
  <c r="E39" i="6"/>
  <c r="D39" i="6"/>
  <c r="C39" i="6"/>
  <c r="E38" i="6"/>
  <c r="D38" i="6"/>
  <c r="C38" i="6"/>
  <c r="E37" i="6"/>
  <c r="D37" i="6"/>
  <c r="C37" i="6"/>
  <c r="B80" i="2" s="1"/>
  <c r="E36" i="6"/>
  <c r="D36" i="6"/>
  <c r="B85" i="2" s="1"/>
  <c r="C36" i="6"/>
  <c r="E35" i="6"/>
  <c r="D35" i="6"/>
  <c r="B84" i="2" s="1"/>
  <c r="C35" i="6"/>
  <c r="B78" i="2" s="1"/>
  <c r="E34" i="6"/>
  <c r="D34" i="6"/>
  <c r="B83" i="2" s="1"/>
  <c r="C34" i="6"/>
  <c r="B77" i="2" s="1"/>
  <c r="H33" i="6"/>
  <c r="B87" i="2" s="1"/>
  <c r="G33" i="6"/>
  <c r="B89" i="2" s="1"/>
  <c r="F33" i="6"/>
  <c r="B88" i="2" s="1"/>
  <c r="E33" i="6"/>
  <c r="B86" i="2" s="1"/>
  <c r="D33" i="6"/>
  <c r="B82" i="2" s="1"/>
  <c r="C33" i="6"/>
  <c r="B76" i="2" s="1"/>
  <c r="B33" i="6"/>
  <c r="B75" i="2" s="1"/>
  <c r="A33" i="6"/>
  <c r="B9" i="6"/>
  <c r="B47" i="6" s="1"/>
  <c r="B85" i="6" s="1"/>
  <c r="B46" i="6"/>
  <c r="B84" i="6" s="1"/>
  <c r="B124" i="6" s="1"/>
  <c r="B162" i="6" s="1"/>
  <c r="B200" i="6" s="1"/>
  <c r="B240" i="6" s="1"/>
  <c r="B278" i="6" s="1"/>
  <c r="B316" i="6" s="1"/>
  <c r="B356" i="6" s="1"/>
  <c r="B394" i="6" s="1"/>
  <c r="B432" i="6" s="1"/>
  <c r="E466" i="5"/>
  <c r="D466" i="5"/>
  <c r="C466" i="5"/>
  <c r="E465" i="5"/>
  <c r="D465" i="5"/>
  <c r="C465" i="5"/>
  <c r="E464" i="5"/>
  <c r="D464" i="5"/>
  <c r="C464" i="5"/>
  <c r="E463" i="5"/>
  <c r="D463" i="5"/>
  <c r="C463" i="5"/>
  <c r="E462" i="5"/>
  <c r="D462" i="5"/>
  <c r="C462" i="5"/>
  <c r="E461" i="5"/>
  <c r="D461" i="5"/>
  <c r="C461" i="5"/>
  <c r="F54" i="12" s="1"/>
  <c r="E460" i="5"/>
  <c r="D460" i="5"/>
  <c r="F59" i="12" s="1"/>
  <c r="C460" i="5"/>
  <c r="F53" i="12" s="1"/>
  <c r="E459" i="5"/>
  <c r="D459" i="5"/>
  <c r="F58" i="12" s="1"/>
  <c r="C459" i="5"/>
  <c r="F52" i="12" s="1"/>
  <c r="E458" i="5"/>
  <c r="D458" i="5"/>
  <c r="F57" i="12" s="1"/>
  <c r="C458" i="5"/>
  <c r="F51" i="12" s="1"/>
  <c r="H457" i="5"/>
  <c r="F61" i="12" s="1"/>
  <c r="G457" i="5"/>
  <c r="F63" i="12" s="1"/>
  <c r="F457" i="5"/>
  <c r="F62" i="12" s="1"/>
  <c r="E457" i="5"/>
  <c r="F60" i="12" s="1"/>
  <c r="D457" i="5"/>
  <c r="F56" i="12" s="1"/>
  <c r="C457" i="5"/>
  <c r="F50" i="12" s="1"/>
  <c r="B457" i="5"/>
  <c r="F49" i="12" s="1"/>
  <c r="A457" i="5"/>
  <c r="E428" i="5"/>
  <c r="D428" i="5"/>
  <c r="C428" i="5"/>
  <c r="E427" i="5"/>
  <c r="D427" i="5"/>
  <c r="C427" i="5"/>
  <c r="E426" i="5"/>
  <c r="D426" i="5"/>
  <c r="C426" i="5"/>
  <c r="E425" i="5"/>
  <c r="D425" i="5"/>
  <c r="C425" i="5"/>
  <c r="E424" i="5"/>
  <c r="D424" i="5"/>
  <c r="C424" i="5"/>
  <c r="D55" i="12" s="1"/>
  <c r="E423" i="5"/>
  <c r="D423" i="5"/>
  <c r="C423" i="5"/>
  <c r="D54" i="12" s="1"/>
  <c r="E422" i="5"/>
  <c r="D422" i="5"/>
  <c r="D59" i="12" s="1"/>
  <c r="C422" i="5"/>
  <c r="D53" i="12" s="1"/>
  <c r="E421" i="5"/>
  <c r="D421" i="5"/>
  <c r="D58" i="12" s="1"/>
  <c r="C421" i="5"/>
  <c r="D52" i="12" s="1"/>
  <c r="E420" i="5"/>
  <c r="D420" i="5"/>
  <c r="D57" i="12" s="1"/>
  <c r="C420" i="5"/>
  <c r="D51" i="12" s="1"/>
  <c r="H419" i="5"/>
  <c r="D61" i="12" s="1"/>
  <c r="G419" i="5"/>
  <c r="D63" i="12" s="1"/>
  <c r="F419" i="5"/>
  <c r="D62" i="12" s="1"/>
  <c r="E419" i="5"/>
  <c r="D60" i="12" s="1"/>
  <c r="D419" i="5"/>
  <c r="D56" i="12" s="1"/>
  <c r="C419" i="5"/>
  <c r="D50" i="12" s="1"/>
  <c r="B419" i="5"/>
  <c r="D49" i="12" s="1"/>
  <c r="A419" i="5"/>
  <c r="E390" i="5"/>
  <c r="E55" i="13" s="1"/>
  <c r="D390" i="5"/>
  <c r="C390" i="5"/>
  <c r="E389" i="5"/>
  <c r="E54" i="13" s="1"/>
  <c r="D389" i="5"/>
  <c r="C389" i="5"/>
  <c r="E388" i="5"/>
  <c r="E53" i="13" s="1"/>
  <c r="D388" i="5"/>
  <c r="C388" i="5"/>
  <c r="E387" i="5"/>
  <c r="E52" i="13" s="1"/>
  <c r="D387" i="5"/>
  <c r="C387" i="5"/>
  <c r="E386" i="5"/>
  <c r="E51" i="13" s="1"/>
  <c r="D386" i="5"/>
  <c r="C386" i="5"/>
  <c r="E385" i="5"/>
  <c r="D56" i="13" s="1"/>
  <c r="D385" i="5"/>
  <c r="C385" i="5"/>
  <c r="B54" i="12" s="1"/>
  <c r="E384" i="5"/>
  <c r="D55" i="13" s="1"/>
  <c r="D384" i="5"/>
  <c r="B59" i="12" s="1"/>
  <c r="C384" i="5"/>
  <c r="B53" i="12" s="1"/>
  <c r="E383" i="5"/>
  <c r="D54" i="13" s="1"/>
  <c r="D383" i="5"/>
  <c r="B58" i="12" s="1"/>
  <c r="C383" i="5"/>
  <c r="B52" i="12" s="1"/>
  <c r="E382" i="5"/>
  <c r="D53" i="13" s="1"/>
  <c r="D382" i="5"/>
  <c r="B57" i="12" s="1"/>
  <c r="C382" i="5"/>
  <c r="B51" i="12" s="1"/>
  <c r="H381" i="5"/>
  <c r="B61" i="12" s="1"/>
  <c r="G381" i="5"/>
  <c r="B63" i="12" s="1"/>
  <c r="F381" i="5"/>
  <c r="E381" i="5"/>
  <c r="D381" i="5"/>
  <c r="B56" i="12" s="1"/>
  <c r="C381" i="5"/>
  <c r="B50" i="12" s="1"/>
  <c r="B381" i="5"/>
  <c r="B49" i="12" s="1"/>
  <c r="A381" i="5"/>
  <c r="B357" i="5"/>
  <c r="B395" i="5" s="1"/>
  <c r="B433" i="5" s="1"/>
  <c r="E350" i="5"/>
  <c r="D350" i="5"/>
  <c r="C350" i="5"/>
  <c r="E349" i="5"/>
  <c r="D349" i="5"/>
  <c r="C349" i="5"/>
  <c r="E348" i="5"/>
  <c r="D348" i="5"/>
  <c r="C348" i="5"/>
  <c r="E347" i="5"/>
  <c r="D347" i="5"/>
  <c r="C347" i="5"/>
  <c r="E346" i="5"/>
  <c r="D346" i="5"/>
  <c r="C346" i="5"/>
  <c r="F55" i="11" s="1"/>
  <c r="E345" i="5"/>
  <c r="D345" i="5"/>
  <c r="C345" i="5"/>
  <c r="F54" i="11" s="1"/>
  <c r="E344" i="5"/>
  <c r="D344" i="5"/>
  <c r="F59" i="11" s="1"/>
  <c r="C344" i="5"/>
  <c r="F53" i="11" s="1"/>
  <c r="E343" i="5"/>
  <c r="D343" i="5"/>
  <c r="F58" i="11" s="1"/>
  <c r="C343" i="5"/>
  <c r="F52" i="11" s="1"/>
  <c r="E342" i="5"/>
  <c r="D342" i="5"/>
  <c r="F57" i="11" s="1"/>
  <c r="C342" i="5"/>
  <c r="F51" i="11" s="1"/>
  <c r="H341" i="5"/>
  <c r="F61" i="11" s="1"/>
  <c r="G341" i="5"/>
  <c r="F63" i="11" s="1"/>
  <c r="F341" i="5"/>
  <c r="F62" i="11" s="1"/>
  <c r="E341" i="5"/>
  <c r="F60" i="11" s="1"/>
  <c r="D341" i="5"/>
  <c r="F56" i="11" s="1"/>
  <c r="C341" i="5"/>
  <c r="F50" i="11" s="1"/>
  <c r="B341" i="5"/>
  <c r="F49" i="11" s="1"/>
  <c r="A341" i="5"/>
  <c r="E312" i="5"/>
  <c r="D312" i="5"/>
  <c r="C312" i="5"/>
  <c r="E311" i="5"/>
  <c r="D311" i="5"/>
  <c r="C311" i="5"/>
  <c r="E310" i="5"/>
  <c r="D310" i="5"/>
  <c r="C310" i="5"/>
  <c r="E309" i="5"/>
  <c r="D309" i="5"/>
  <c r="C309" i="5"/>
  <c r="E308" i="5"/>
  <c r="D308" i="5"/>
  <c r="C308" i="5"/>
  <c r="E307" i="5"/>
  <c r="D307" i="5"/>
  <c r="C307" i="5"/>
  <c r="D54" i="11" s="1"/>
  <c r="E306" i="5"/>
  <c r="D306" i="5"/>
  <c r="D59" i="11" s="1"/>
  <c r="C306" i="5"/>
  <c r="D53" i="11" s="1"/>
  <c r="E305" i="5"/>
  <c r="D305" i="5"/>
  <c r="D58" i="11" s="1"/>
  <c r="C305" i="5"/>
  <c r="D52" i="11" s="1"/>
  <c r="E304" i="5"/>
  <c r="D304" i="5"/>
  <c r="D57" i="11" s="1"/>
  <c r="C304" i="5"/>
  <c r="D51" i="11" s="1"/>
  <c r="H303" i="5"/>
  <c r="G303" i="5"/>
  <c r="D63" i="11" s="1"/>
  <c r="F303" i="5"/>
  <c r="D62" i="11" s="1"/>
  <c r="E303" i="5"/>
  <c r="D60" i="11" s="1"/>
  <c r="D303" i="5"/>
  <c r="D56" i="11" s="1"/>
  <c r="C303" i="5"/>
  <c r="D50" i="11" s="1"/>
  <c r="B303" i="5"/>
  <c r="D49" i="11" s="1"/>
  <c r="A303" i="5"/>
  <c r="E274" i="5"/>
  <c r="D274" i="5"/>
  <c r="C274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B55" i="11" s="1"/>
  <c r="E269" i="5"/>
  <c r="D269" i="5"/>
  <c r="C269" i="5"/>
  <c r="B54" i="11" s="1"/>
  <c r="E268" i="5"/>
  <c r="D268" i="5"/>
  <c r="B59" i="11" s="1"/>
  <c r="C268" i="5"/>
  <c r="B53" i="11" s="1"/>
  <c r="E267" i="5"/>
  <c r="D267" i="5"/>
  <c r="B58" i="11" s="1"/>
  <c r="C267" i="5"/>
  <c r="B52" i="11" s="1"/>
  <c r="E266" i="5"/>
  <c r="D266" i="5"/>
  <c r="B57" i="11" s="1"/>
  <c r="C266" i="5"/>
  <c r="B51" i="11" s="1"/>
  <c r="H265" i="5"/>
  <c r="B61" i="11" s="1"/>
  <c r="G265" i="5"/>
  <c r="B63" i="11" s="1"/>
  <c r="F265" i="5"/>
  <c r="B62" i="11" s="1"/>
  <c r="E265" i="5"/>
  <c r="B60" i="11" s="1"/>
  <c r="D265" i="5"/>
  <c r="B56" i="11" s="1"/>
  <c r="C265" i="5"/>
  <c r="B50" i="11" s="1"/>
  <c r="B265" i="5"/>
  <c r="B49" i="11" s="1"/>
  <c r="A265" i="5"/>
  <c r="B241" i="5"/>
  <c r="B279" i="5" s="1"/>
  <c r="B317" i="5" s="1"/>
  <c r="E234" i="5"/>
  <c r="D234" i="5"/>
  <c r="C234" i="5"/>
  <c r="E233" i="5"/>
  <c r="D233" i="5"/>
  <c r="C233" i="5"/>
  <c r="E232" i="5"/>
  <c r="D232" i="5"/>
  <c r="C232" i="5"/>
  <c r="E231" i="5"/>
  <c r="D231" i="5"/>
  <c r="C231" i="5"/>
  <c r="E230" i="5"/>
  <c r="D230" i="5"/>
  <c r="C230" i="5"/>
  <c r="F57" i="10" s="1"/>
  <c r="E229" i="5"/>
  <c r="D229" i="5"/>
  <c r="C229" i="5"/>
  <c r="F56" i="10" s="1"/>
  <c r="E228" i="5"/>
  <c r="D228" i="5"/>
  <c r="F61" i="10" s="1"/>
  <c r="C228" i="5"/>
  <c r="F55" i="10" s="1"/>
  <c r="E227" i="5"/>
  <c r="D227" i="5"/>
  <c r="F60" i="10" s="1"/>
  <c r="C227" i="5"/>
  <c r="F54" i="10" s="1"/>
  <c r="E226" i="5"/>
  <c r="D226" i="5"/>
  <c r="F59" i="10" s="1"/>
  <c r="C226" i="5"/>
  <c r="F53" i="10" s="1"/>
  <c r="H225" i="5"/>
  <c r="F63" i="10" s="1"/>
  <c r="G225" i="5"/>
  <c r="F65" i="10" s="1"/>
  <c r="F225" i="5"/>
  <c r="F64" i="10" s="1"/>
  <c r="E225" i="5"/>
  <c r="F62" i="10" s="1"/>
  <c r="D225" i="5"/>
  <c r="F58" i="10" s="1"/>
  <c r="C225" i="5"/>
  <c r="F52" i="10" s="1"/>
  <c r="B225" i="5"/>
  <c r="A225" i="5"/>
  <c r="E196" i="5"/>
  <c r="D196" i="5"/>
  <c r="C196" i="5"/>
  <c r="E55" i="10" s="1"/>
  <c r="E195" i="5"/>
  <c r="D195" i="5"/>
  <c r="C195" i="5"/>
  <c r="E54" i="10" s="1"/>
  <c r="E194" i="5"/>
  <c r="D194" i="5"/>
  <c r="C194" i="5"/>
  <c r="E53" i="10" s="1"/>
  <c r="E193" i="5"/>
  <c r="D193" i="5"/>
  <c r="C193" i="5"/>
  <c r="E52" i="10" s="1"/>
  <c r="E192" i="5"/>
  <c r="D192" i="5"/>
  <c r="C192" i="5"/>
  <c r="D57" i="10" s="1"/>
  <c r="E191" i="5"/>
  <c r="D191" i="5"/>
  <c r="C191" i="5"/>
  <c r="D56" i="10" s="1"/>
  <c r="E190" i="5"/>
  <c r="D190" i="5"/>
  <c r="D61" i="10" s="1"/>
  <c r="C190" i="5"/>
  <c r="D55" i="10" s="1"/>
  <c r="E189" i="5"/>
  <c r="D189" i="5"/>
  <c r="D60" i="10" s="1"/>
  <c r="C189" i="5"/>
  <c r="D54" i="10" s="1"/>
  <c r="E188" i="5"/>
  <c r="D188" i="5"/>
  <c r="D59" i="10" s="1"/>
  <c r="C188" i="5"/>
  <c r="D53" i="10" s="1"/>
  <c r="H187" i="5"/>
  <c r="D63" i="10" s="1"/>
  <c r="G187" i="5"/>
  <c r="D65" i="10" s="1"/>
  <c r="F187" i="5"/>
  <c r="D64" i="10" s="1"/>
  <c r="E187" i="5"/>
  <c r="D62" i="10" s="1"/>
  <c r="D187" i="5"/>
  <c r="D58" i="10" s="1"/>
  <c r="C187" i="5"/>
  <c r="D52" i="10" s="1"/>
  <c r="B187" i="5"/>
  <c r="A187" i="5"/>
  <c r="E158" i="5"/>
  <c r="D158" i="5"/>
  <c r="C158" i="5"/>
  <c r="C55" i="10" s="1"/>
  <c r="E157" i="5"/>
  <c r="D157" i="5"/>
  <c r="C157" i="5"/>
  <c r="C54" i="10" s="1"/>
  <c r="E156" i="5"/>
  <c r="D156" i="5"/>
  <c r="C156" i="5"/>
  <c r="C53" i="10" s="1"/>
  <c r="E155" i="5"/>
  <c r="D155" i="5"/>
  <c r="C155" i="5"/>
  <c r="C52" i="10" s="1"/>
  <c r="E154" i="5"/>
  <c r="D154" i="5"/>
  <c r="C154" i="5"/>
  <c r="B57" i="10" s="1"/>
  <c r="E153" i="5"/>
  <c r="D153" i="5"/>
  <c r="C153" i="5"/>
  <c r="B56" i="10" s="1"/>
  <c r="E152" i="5"/>
  <c r="D152" i="5"/>
  <c r="B61" i="10" s="1"/>
  <c r="C152" i="5"/>
  <c r="B55" i="10" s="1"/>
  <c r="E151" i="5"/>
  <c r="D151" i="5"/>
  <c r="B60" i="10" s="1"/>
  <c r="C151" i="5"/>
  <c r="B54" i="10" s="1"/>
  <c r="E150" i="5"/>
  <c r="D150" i="5"/>
  <c r="B59" i="10" s="1"/>
  <c r="C150" i="5"/>
  <c r="B53" i="10" s="1"/>
  <c r="H149" i="5"/>
  <c r="B63" i="10" s="1"/>
  <c r="G149" i="5"/>
  <c r="B65" i="10" s="1"/>
  <c r="F149" i="5"/>
  <c r="B64" i="10" s="1"/>
  <c r="E149" i="5"/>
  <c r="B62" i="10" s="1"/>
  <c r="D149" i="5"/>
  <c r="B58" i="10" s="1"/>
  <c r="C149" i="5"/>
  <c r="B52" i="10" s="1"/>
  <c r="B149" i="5"/>
  <c r="B51" i="10" s="1"/>
  <c r="A149" i="5"/>
  <c r="B125" i="5"/>
  <c r="B163" i="5" s="1"/>
  <c r="B201" i="5" s="1"/>
  <c r="E118" i="5"/>
  <c r="D118" i="5"/>
  <c r="C118" i="5"/>
  <c r="E117" i="5"/>
  <c r="D117" i="5"/>
  <c r="C117" i="5"/>
  <c r="G56" i="2" s="1"/>
  <c r="E116" i="5"/>
  <c r="D116" i="5"/>
  <c r="C116" i="5"/>
  <c r="G55" i="2" s="1"/>
  <c r="E115" i="5"/>
  <c r="D115" i="5"/>
  <c r="C115" i="5"/>
  <c r="G54" i="2" s="1"/>
  <c r="E114" i="5"/>
  <c r="D114" i="5"/>
  <c r="C114" i="5"/>
  <c r="F59" i="2" s="1"/>
  <c r="E113" i="5"/>
  <c r="D113" i="5"/>
  <c r="C113" i="5"/>
  <c r="F58" i="2" s="1"/>
  <c r="E112" i="5"/>
  <c r="D112" i="5"/>
  <c r="C112" i="5"/>
  <c r="F57" i="2" s="1"/>
  <c r="E111" i="5"/>
  <c r="D111" i="5"/>
  <c r="C111" i="5"/>
  <c r="F56" i="2" s="1"/>
  <c r="E110" i="5"/>
  <c r="D110" i="5"/>
  <c r="F61" i="2" s="1"/>
  <c r="C110" i="5"/>
  <c r="F55" i="2" s="1"/>
  <c r="H109" i="5"/>
  <c r="F65" i="2" s="1"/>
  <c r="G109" i="5"/>
  <c r="F67" i="2" s="1"/>
  <c r="F109" i="5"/>
  <c r="F66" i="2" s="1"/>
  <c r="E109" i="5"/>
  <c r="F64" i="2" s="1"/>
  <c r="D109" i="5"/>
  <c r="C109" i="5"/>
  <c r="F54" i="2" s="1"/>
  <c r="B109" i="5"/>
  <c r="F53" i="2" s="1"/>
  <c r="A109" i="5"/>
  <c r="E80" i="5"/>
  <c r="D80" i="5"/>
  <c r="C80" i="5"/>
  <c r="E79" i="5"/>
  <c r="D79" i="5"/>
  <c r="C79" i="5"/>
  <c r="E56" i="2" s="1"/>
  <c r="E78" i="5"/>
  <c r="D78" i="5"/>
  <c r="C78" i="5"/>
  <c r="E55" i="2" s="1"/>
  <c r="E77" i="5"/>
  <c r="D77" i="5"/>
  <c r="C77" i="5"/>
  <c r="E54" i="2" s="1"/>
  <c r="E76" i="5"/>
  <c r="D76" i="5"/>
  <c r="C76" i="5"/>
  <c r="E75" i="5"/>
  <c r="D75" i="5"/>
  <c r="C75" i="5"/>
  <c r="D58" i="2" s="1"/>
  <c r="E74" i="5"/>
  <c r="D74" i="5"/>
  <c r="C74" i="5"/>
  <c r="D57" i="2" s="1"/>
  <c r="E73" i="5"/>
  <c r="D73" i="5"/>
  <c r="C73" i="5"/>
  <c r="D56" i="2" s="1"/>
  <c r="E72" i="5"/>
  <c r="D72" i="5"/>
  <c r="D61" i="2" s="1"/>
  <c r="C72" i="5"/>
  <c r="D55" i="2" s="1"/>
  <c r="H71" i="5"/>
  <c r="D65" i="2" s="1"/>
  <c r="G71" i="5"/>
  <c r="D67" i="2" s="1"/>
  <c r="F71" i="5"/>
  <c r="D66" i="2" s="1"/>
  <c r="E71" i="5"/>
  <c r="D64" i="2" s="1"/>
  <c r="D71" i="5"/>
  <c r="D60" i="2" s="1"/>
  <c r="C71" i="5"/>
  <c r="D54" i="2" s="1"/>
  <c r="B71" i="5"/>
  <c r="D53" i="2" s="1"/>
  <c r="A71" i="5"/>
  <c r="E42" i="5"/>
  <c r="D42" i="5"/>
  <c r="C42" i="5"/>
  <c r="E41" i="5"/>
  <c r="D41" i="5"/>
  <c r="C41" i="5"/>
  <c r="C56" i="2" s="1"/>
  <c r="E40" i="5"/>
  <c r="D40" i="5"/>
  <c r="C40" i="5"/>
  <c r="C55" i="2" s="1"/>
  <c r="E39" i="5"/>
  <c r="D39" i="5"/>
  <c r="C39" i="5"/>
  <c r="C54" i="2" s="1"/>
  <c r="E38" i="5"/>
  <c r="D38" i="5"/>
  <c r="C38" i="5"/>
  <c r="B59" i="2" s="1"/>
  <c r="E37" i="5"/>
  <c r="D37" i="5"/>
  <c r="C37" i="5"/>
  <c r="B58" i="2" s="1"/>
  <c r="E36" i="5"/>
  <c r="D36" i="5"/>
  <c r="C36" i="5"/>
  <c r="B57" i="2" s="1"/>
  <c r="E35" i="5"/>
  <c r="D35" i="5"/>
  <c r="B62" i="2" s="1"/>
  <c r="C35" i="5"/>
  <c r="B56" i="2" s="1"/>
  <c r="E34" i="5"/>
  <c r="D34" i="5"/>
  <c r="B61" i="2" s="1"/>
  <c r="C34" i="5"/>
  <c r="B55" i="2" s="1"/>
  <c r="H33" i="5"/>
  <c r="B65" i="2" s="1"/>
  <c r="G33" i="5"/>
  <c r="B67" i="2" s="1"/>
  <c r="F33" i="5"/>
  <c r="B66" i="2" s="1"/>
  <c r="E33" i="5"/>
  <c r="B64" i="2" s="1"/>
  <c r="D33" i="5"/>
  <c r="C33" i="5"/>
  <c r="B54" i="2" s="1"/>
  <c r="B33" i="5"/>
  <c r="B53" i="2" s="1"/>
  <c r="A33" i="5"/>
  <c r="B9" i="5"/>
  <c r="B47" i="5" s="1"/>
  <c r="B85" i="5" s="1"/>
  <c r="B8" i="3"/>
  <c r="B46" i="3" s="1"/>
  <c r="B84" i="3" s="1"/>
  <c r="B124" i="3" s="1"/>
  <c r="B162" i="3" s="1"/>
  <c r="B200" i="3" s="1"/>
  <c r="B240" i="3" s="1"/>
  <c r="B278" i="3" s="1"/>
  <c r="B316" i="3" s="1"/>
  <c r="B356" i="3" s="1"/>
  <c r="B394" i="3" s="1"/>
  <c r="B432" i="3" s="1"/>
  <c r="E466" i="3"/>
  <c r="D466" i="3"/>
  <c r="C466" i="3"/>
  <c r="E465" i="3"/>
  <c r="D465" i="3"/>
  <c r="C465" i="3"/>
  <c r="E464" i="3"/>
  <c r="D464" i="3"/>
  <c r="C464" i="3"/>
  <c r="E463" i="3"/>
  <c r="D463" i="3"/>
  <c r="C463" i="3"/>
  <c r="E462" i="3"/>
  <c r="D462" i="3"/>
  <c r="C462" i="3"/>
  <c r="E461" i="3"/>
  <c r="D461" i="3"/>
  <c r="C461" i="3"/>
  <c r="F32" i="12" s="1"/>
  <c r="E460" i="3"/>
  <c r="D460" i="3"/>
  <c r="F37" i="12" s="1"/>
  <c r="C460" i="3"/>
  <c r="F31" i="12" s="1"/>
  <c r="E459" i="3"/>
  <c r="D459" i="3"/>
  <c r="F36" i="12" s="1"/>
  <c r="C459" i="3"/>
  <c r="F30" i="12" s="1"/>
  <c r="E458" i="3"/>
  <c r="D458" i="3"/>
  <c r="F35" i="12" s="1"/>
  <c r="C458" i="3"/>
  <c r="F29" i="12" s="1"/>
  <c r="H457" i="3"/>
  <c r="F39" i="12" s="1"/>
  <c r="G457" i="3"/>
  <c r="F41" i="12" s="1"/>
  <c r="F457" i="3"/>
  <c r="F40" i="12" s="1"/>
  <c r="E457" i="3"/>
  <c r="F38" i="12" s="1"/>
  <c r="D457" i="3"/>
  <c r="F34" i="12" s="1"/>
  <c r="C457" i="3"/>
  <c r="F28" i="12" s="1"/>
  <c r="B457" i="3"/>
  <c r="F27" i="12" s="1"/>
  <c r="A457" i="3"/>
  <c r="E428" i="3"/>
  <c r="D428" i="3"/>
  <c r="C428" i="3"/>
  <c r="E427" i="3"/>
  <c r="D427" i="3"/>
  <c r="C427" i="3"/>
  <c r="E426" i="3"/>
  <c r="D426" i="3"/>
  <c r="C426" i="3"/>
  <c r="E425" i="3"/>
  <c r="D425" i="3"/>
  <c r="C425" i="3"/>
  <c r="E424" i="3"/>
  <c r="D424" i="3"/>
  <c r="C424" i="3"/>
  <c r="E423" i="3"/>
  <c r="D423" i="3"/>
  <c r="C423" i="3"/>
  <c r="D32" i="12" s="1"/>
  <c r="E422" i="3"/>
  <c r="D422" i="3"/>
  <c r="D37" i="12" s="1"/>
  <c r="C422" i="3"/>
  <c r="D31" i="12" s="1"/>
  <c r="E421" i="3"/>
  <c r="D421" i="3"/>
  <c r="D36" i="12" s="1"/>
  <c r="C421" i="3"/>
  <c r="D30" i="12" s="1"/>
  <c r="E420" i="3"/>
  <c r="D420" i="3"/>
  <c r="D35" i="12" s="1"/>
  <c r="C420" i="3"/>
  <c r="D29" i="12" s="1"/>
  <c r="H419" i="3"/>
  <c r="D39" i="12" s="1"/>
  <c r="G419" i="3"/>
  <c r="D41" i="12" s="1"/>
  <c r="F419" i="3"/>
  <c r="D40" i="12" s="1"/>
  <c r="E419" i="3"/>
  <c r="D38" i="12" s="1"/>
  <c r="D419" i="3"/>
  <c r="D34" i="12" s="1"/>
  <c r="C419" i="3"/>
  <c r="D28" i="12" s="1"/>
  <c r="B419" i="3"/>
  <c r="D27" i="12" s="1"/>
  <c r="A419" i="3"/>
  <c r="E32" i="13"/>
  <c r="E31" i="13"/>
  <c r="E30" i="13"/>
  <c r="E29" i="13"/>
  <c r="E386" i="3"/>
  <c r="D34" i="13" s="1"/>
  <c r="D386" i="3"/>
  <c r="C386" i="3"/>
  <c r="B33" i="12" s="1"/>
  <c r="E385" i="3"/>
  <c r="D33" i="13" s="1"/>
  <c r="D385" i="3"/>
  <c r="C385" i="3"/>
  <c r="B32" i="12" s="1"/>
  <c r="E384" i="3"/>
  <c r="D32" i="13" s="1"/>
  <c r="D384" i="3"/>
  <c r="B37" i="12" s="1"/>
  <c r="C384" i="3"/>
  <c r="B31" i="12" s="1"/>
  <c r="E383" i="3"/>
  <c r="D31" i="13" s="1"/>
  <c r="D383" i="3"/>
  <c r="B36" i="12" s="1"/>
  <c r="C383" i="3"/>
  <c r="B30" i="12" s="1"/>
  <c r="D30" i="13"/>
  <c r="D382" i="3"/>
  <c r="B35" i="12" s="1"/>
  <c r="C382" i="3"/>
  <c r="B29" i="12" s="1"/>
  <c r="H381" i="3"/>
  <c r="B39" i="12" s="1"/>
  <c r="G381" i="3"/>
  <c r="D381" i="3"/>
  <c r="C381" i="3"/>
  <c r="B28" i="12" s="1"/>
  <c r="B381" i="3"/>
  <c r="B27" i="12" s="1"/>
  <c r="A381" i="3"/>
  <c r="B357" i="3"/>
  <c r="B395" i="3" s="1"/>
  <c r="B433" i="3" s="1"/>
  <c r="E350" i="3"/>
  <c r="D350" i="3"/>
  <c r="C350" i="3"/>
  <c r="E349" i="3"/>
  <c r="D349" i="3"/>
  <c r="C349" i="3"/>
  <c r="E348" i="3"/>
  <c r="D348" i="3"/>
  <c r="C348" i="3"/>
  <c r="E347" i="3"/>
  <c r="D347" i="3"/>
  <c r="C347" i="3"/>
  <c r="E346" i="3"/>
  <c r="D346" i="3"/>
  <c r="C346" i="3"/>
  <c r="F33" i="11" s="1"/>
  <c r="E345" i="3"/>
  <c r="D345" i="3"/>
  <c r="C345" i="3"/>
  <c r="F32" i="11" s="1"/>
  <c r="E344" i="3"/>
  <c r="D344" i="3"/>
  <c r="F37" i="11" s="1"/>
  <c r="C344" i="3"/>
  <c r="F31" i="11" s="1"/>
  <c r="E343" i="3"/>
  <c r="D343" i="3"/>
  <c r="F36" i="11" s="1"/>
  <c r="C343" i="3"/>
  <c r="F30" i="11" s="1"/>
  <c r="E342" i="3"/>
  <c r="D342" i="3"/>
  <c r="F35" i="11" s="1"/>
  <c r="C342" i="3"/>
  <c r="F29" i="11" s="1"/>
  <c r="H341" i="3"/>
  <c r="F39" i="11" s="1"/>
  <c r="G341" i="3"/>
  <c r="F41" i="11" s="1"/>
  <c r="F341" i="3"/>
  <c r="F40" i="11" s="1"/>
  <c r="E341" i="3"/>
  <c r="F38" i="11" s="1"/>
  <c r="D341" i="3"/>
  <c r="F34" i="11" s="1"/>
  <c r="C341" i="3"/>
  <c r="F28" i="11" s="1"/>
  <c r="B341" i="3"/>
  <c r="F27" i="11" s="1"/>
  <c r="A341" i="3"/>
  <c r="E312" i="3"/>
  <c r="D312" i="3"/>
  <c r="C312" i="3"/>
  <c r="E311" i="3"/>
  <c r="D311" i="3"/>
  <c r="C311" i="3"/>
  <c r="E310" i="3"/>
  <c r="D310" i="3"/>
  <c r="C310" i="3"/>
  <c r="E309" i="3"/>
  <c r="D309" i="3"/>
  <c r="C309" i="3"/>
  <c r="E308" i="3"/>
  <c r="D308" i="3"/>
  <c r="C308" i="3"/>
  <c r="D33" i="11" s="1"/>
  <c r="E307" i="3"/>
  <c r="D307" i="3"/>
  <c r="C307" i="3"/>
  <c r="D32" i="11" s="1"/>
  <c r="E306" i="3"/>
  <c r="D306" i="3"/>
  <c r="D37" i="11" s="1"/>
  <c r="C306" i="3"/>
  <c r="D31" i="11" s="1"/>
  <c r="E305" i="3"/>
  <c r="D305" i="3"/>
  <c r="D36" i="11" s="1"/>
  <c r="C305" i="3"/>
  <c r="D30" i="11" s="1"/>
  <c r="E304" i="3"/>
  <c r="D304" i="3"/>
  <c r="D35" i="11" s="1"/>
  <c r="C304" i="3"/>
  <c r="D29" i="11" s="1"/>
  <c r="H303" i="3"/>
  <c r="D39" i="11" s="1"/>
  <c r="G303" i="3"/>
  <c r="D41" i="11" s="1"/>
  <c r="F303" i="3"/>
  <c r="D40" i="11" s="1"/>
  <c r="E303" i="3"/>
  <c r="D38" i="11" s="1"/>
  <c r="D303" i="3"/>
  <c r="D34" i="11" s="1"/>
  <c r="C303" i="3"/>
  <c r="D28" i="11" s="1"/>
  <c r="B303" i="3"/>
  <c r="D27" i="11" s="1"/>
  <c r="A303" i="3"/>
  <c r="E274" i="3"/>
  <c r="D274" i="3"/>
  <c r="C274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B33" i="11" s="1"/>
  <c r="E269" i="3"/>
  <c r="D269" i="3"/>
  <c r="C269" i="3"/>
  <c r="B32" i="11" s="1"/>
  <c r="E268" i="3"/>
  <c r="D268" i="3"/>
  <c r="B37" i="11" s="1"/>
  <c r="C268" i="3"/>
  <c r="B31" i="11" s="1"/>
  <c r="E267" i="3"/>
  <c r="D267" i="3"/>
  <c r="B36" i="11" s="1"/>
  <c r="C267" i="3"/>
  <c r="B30" i="11" s="1"/>
  <c r="E266" i="3"/>
  <c r="D266" i="3"/>
  <c r="B35" i="11" s="1"/>
  <c r="C266" i="3"/>
  <c r="B29" i="11" s="1"/>
  <c r="H265" i="3"/>
  <c r="B39" i="11" s="1"/>
  <c r="G265" i="3"/>
  <c r="B41" i="11" s="1"/>
  <c r="F265" i="3"/>
  <c r="B40" i="11" s="1"/>
  <c r="E265" i="3"/>
  <c r="B38" i="11" s="1"/>
  <c r="D265" i="3"/>
  <c r="B34" i="11" s="1"/>
  <c r="C265" i="3"/>
  <c r="B28" i="11" s="1"/>
  <c r="B265" i="3"/>
  <c r="B27" i="11" s="1"/>
  <c r="A265" i="3"/>
  <c r="B241" i="3"/>
  <c r="B279" i="3" s="1"/>
  <c r="B317" i="3" s="1"/>
  <c r="E234" i="3"/>
  <c r="D234" i="3"/>
  <c r="C234" i="3"/>
  <c r="G33" i="10" s="1"/>
  <c r="E233" i="3"/>
  <c r="D233" i="3"/>
  <c r="C233" i="3"/>
  <c r="G32" i="10" s="1"/>
  <c r="E232" i="3"/>
  <c r="D232" i="3"/>
  <c r="C232" i="3"/>
  <c r="G31" i="10" s="1"/>
  <c r="E231" i="3"/>
  <c r="D231" i="3"/>
  <c r="C231" i="3"/>
  <c r="G30" i="10" s="1"/>
  <c r="E230" i="3"/>
  <c r="D230" i="3"/>
  <c r="C230" i="3"/>
  <c r="F35" i="10" s="1"/>
  <c r="E229" i="3"/>
  <c r="D229" i="3"/>
  <c r="C229" i="3"/>
  <c r="F34" i="10" s="1"/>
  <c r="E228" i="3"/>
  <c r="D228" i="3"/>
  <c r="F39" i="10" s="1"/>
  <c r="C228" i="3"/>
  <c r="F33" i="10" s="1"/>
  <c r="E227" i="3"/>
  <c r="D227" i="3"/>
  <c r="F38" i="10" s="1"/>
  <c r="C227" i="3"/>
  <c r="F32" i="10" s="1"/>
  <c r="E226" i="3"/>
  <c r="D226" i="3"/>
  <c r="F37" i="10" s="1"/>
  <c r="C226" i="3"/>
  <c r="F31" i="10" s="1"/>
  <c r="H225" i="3"/>
  <c r="F41" i="10" s="1"/>
  <c r="G225" i="3"/>
  <c r="F43" i="10" s="1"/>
  <c r="F225" i="3"/>
  <c r="F42" i="10" s="1"/>
  <c r="E225" i="3"/>
  <c r="F40" i="10" s="1"/>
  <c r="D225" i="3"/>
  <c r="F36" i="10" s="1"/>
  <c r="C225" i="3"/>
  <c r="F30" i="10" s="1"/>
  <c r="B225" i="3"/>
  <c r="A225" i="3"/>
  <c r="E196" i="3"/>
  <c r="D196" i="3"/>
  <c r="C196" i="3"/>
  <c r="E33" i="10" s="1"/>
  <c r="E195" i="3"/>
  <c r="D195" i="3"/>
  <c r="C195" i="3"/>
  <c r="E32" i="10" s="1"/>
  <c r="E194" i="3"/>
  <c r="D194" i="3"/>
  <c r="C194" i="3"/>
  <c r="E31" i="10" s="1"/>
  <c r="E193" i="3"/>
  <c r="D193" i="3"/>
  <c r="C193" i="3"/>
  <c r="E30" i="10" s="1"/>
  <c r="E192" i="3"/>
  <c r="D192" i="3"/>
  <c r="C192" i="3"/>
  <c r="D35" i="10" s="1"/>
  <c r="E191" i="3"/>
  <c r="D191" i="3"/>
  <c r="C191" i="3"/>
  <c r="D34" i="10" s="1"/>
  <c r="E190" i="3"/>
  <c r="D190" i="3"/>
  <c r="D39" i="10" s="1"/>
  <c r="C190" i="3"/>
  <c r="D33" i="10" s="1"/>
  <c r="E189" i="3"/>
  <c r="D189" i="3"/>
  <c r="D38" i="10" s="1"/>
  <c r="C189" i="3"/>
  <c r="D32" i="10" s="1"/>
  <c r="E188" i="3"/>
  <c r="D188" i="3"/>
  <c r="D37" i="10" s="1"/>
  <c r="C188" i="3"/>
  <c r="D31" i="10" s="1"/>
  <c r="H187" i="3"/>
  <c r="G187" i="3"/>
  <c r="D43" i="10" s="1"/>
  <c r="F187" i="3"/>
  <c r="D42" i="10" s="1"/>
  <c r="E187" i="3"/>
  <c r="D40" i="10" s="1"/>
  <c r="D187" i="3"/>
  <c r="D36" i="10" s="1"/>
  <c r="C187" i="3"/>
  <c r="D30" i="10" s="1"/>
  <c r="B187" i="3"/>
  <c r="A187" i="3"/>
  <c r="E158" i="3"/>
  <c r="D158" i="3"/>
  <c r="C158" i="3"/>
  <c r="C33" i="10" s="1"/>
  <c r="E157" i="3"/>
  <c r="D157" i="3"/>
  <c r="C157" i="3"/>
  <c r="C32" i="10" s="1"/>
  <c r="E156" i="3"/>
  <c r="D156" i="3"/>
  <c r="C156" i="3"/>
  <c r="C31" i="10" s="1"/>
  <c r="E155" i="3"/>
  <c r="D155" i="3"/>
  <c r="C155" i="3"/>
  <c r="C30" i="10" s="1"/>
  <c r="E154" i="3"/>
  <c r="D154" i="3"/>
  <c r="C154" i="3"/>
  <c r="B35" i="10" s="1"/>
  <c r="E153" i="3"/>
  <c r="D153" i="3"/>
  <c r="C153" i="3"/>
  <c r="B34" i="10" s="1"/>
  <c r="E152" i="3"/>
  <c r="D152" i="3"/>
  <c r="B39" i="10" s="1"/>
  <c r="C152" i="3"/>
  <c r="B33" i="10" s="1"/>
  <c r="E151" i="3"/>
  <c r="D151" i="3"/>
  <c r="B38" i="10" s="1"/>
  <c r="C151" i="3"/>
  <c r="B32" i="10" s="1"/>
  <c r="E150" i="3"/>
  <c r="D150" i="3"/>
  <c r="B37" i="10" s="1"/>
  <c r="C150" i="3"/>
  <c r="B31" i="10" s="1"/>
  <c r="H149" i="3"/>
  <c r="B41" i="10" s="1"/>
  <c r="G149" i="3"/>
  <c r="B43" i="10" s="1"/>
  <c r="F149" i="3"/>
  <c r="B42" i="10" s="1"/>
  <c r="E149" i="3"/>
  <c r="B40" i="10" s="1"/>
  <c r="D149" i="3"/>
  <c r="B36" i="10" s="1"/>
  <c r="C149" i="3"/>
  <c r="B30" i="10" s="1"/>
  <c r="B149" i="3"/>
  <c r="B29" i="10" s="1"/>
  <c r="A149" i="3"/>
  <c r="B125" i="3"/>
  <c r="B163" i="3" s="1"/>
  <c r="B201" i="3" s="1"/>
  <c r="E118" i="3"/>
  <c r="D118" i="3"/>
  <c r="C118" i="3"/>
  <c r="E117" i="3"/>
  <c r="D117" i="3"/>
  <c r="C117" i="3"/>
  <c r="G34" i="2" s="1"/>
  <c r="E116" i="3"/>
  <c r="D116" i="3"/>
  <c r="C116" i="3"/>
  <c r="E115" i="3"/>
  <c r="D115" i="3"/>
  <c r="C115" i="3"/>
  <c r="G32" i="2" s="1"/>
  <c r="E114" i="3"/>
  <c r="D114" i="3"/>
  <c r="C114" i="3"/>
  <c r="E113" i="3"/>
  <c r="D113" i="3"/>
  <c r="C113" i="3"/>
  <c r="F36" i="2" s="1"/>
  <c r="E112" i="3"/>
  <c r="D112" i="3"/>
  <c r="C112" i="3"/>
  <c r="F35" i="2" s="1"/>
  <c r="E111" i="3"/>
  <c r="D111" i="3"/>
  <c r="C111" i="3"/>
  <c r="F34" i="2" s="1"/>
  <c r="E110" i="3"/>
  <c r="D110" i="3"/>
  <c r="C110" i="3"/>
  <c r="F33" i="2" s="1"/>
  <c r="H109" i="3"/>
  <c r="F43" i="2" s="1"/>
  <c r="G109" i="3"/>
  <c r="F45" i="2" s="1"/>
  <c r="F109" i="3"/>
  <c r="F44" i="2" s="1"/>
  <c r="E109" i="3"/>
  <c r="F42" i="2" s="1"/>
  <c r="D109" i="3"/>
  <c r="C109" i="3"/>
  <c r="F32" i="2" s="1"/>
  <c r="B109" i="3"/>
  <c r="F31" i="2" s="1"/>
  <c r="A109" i="3"/>
  <c r="E80" i="3"/>
  <c r="D80" i="3"/>
  <c r="C80" i="3"/>
  <c r="E79" i="3"/>
  <c r="D79" i="3"/>
  <c r="C79" i="3"/>
  <c r="E34" i="2" s="1"/>
  <c r="E78" i="3"/>
  <c r="D78" i="3"/>
  <c r="C78" i="3"/>
  <c r="E77" i="3"/>
  <c r="D77" i="3"/>
  <c r="C77" i="3"/>
  <c r="E32" i="2" s="1"/>
  <c r="E76" i="3"/>
  <c r="D76" i="3"/>
  <c r="C76" i="3"/>
  <c r="E75" i="3"/>
  <c r="D75" i="3"/>
  <c r="C75" i="3"/>
  <c r="E74" i="3"/>
  <c r="D74" i="3"/>
  <c r="C74" i="3"/>
  <c r="D35" i="2" s="1"/>
  <c r="E73" i="3"/>
  <c r="D73" i="3"/>
  <c r="C73" i="3"/>
  <c r="D34" i="2" s="1"/>
  <c r="E72" i="3"/>
  <c r="D72" i="3"/>
  <c r="D39" i="2" s="1"/>
  <c r="C72" i="3"/>
  <c r="D33" i="2" s="1"/>
  <c r="H71" i="3"/>
  <c r="D43" i="2" s="1"/>
  <c r="G71" i="3"/>
  <c r="F71" i="3"/>
  <c r="D44" i="2" s="1"/>
  <c r="E71" i="3"/>
  <c r="D42" i="2" s="1"/>
  <c r="D71" i="3"/>
  <c r="C71" i="3"/>
  <c r="D32" i="2" s="1"/>
  <c r="B71" i="3"/>
  <c r="D31" i="2" s="1"/>
  <c r="A71" i="3"/>
  <c r="E42" i="3"/>
  <c r="D42" i="3"/>
  <c r="C42" i="3"/>
  <c r="E41" i="3"/>
  <c r="D41" i="3"/>
  <c r="C41" i="3"/>
  <c r="C34" i="2" s="1"/>
  <c r="E40" i="3"/>
  <c r="D40" i="3"/>
  <c r="C40" i="3"/>
  <c r="C33" i="2" s="1"/>
  <c r="E39" i="3"/>
  <c r="D39" i="3"/>
  <c r="C39" i="3"/>
  <c r="E38" i="3"/>
  <c r="D38" i="3"/>
  <c r="C38" i="3"/>
  <c r="B37" i="2" s="1"/>
  <c r="E37" i="3"/>
  <c r="D37" i="3"/>
  <c r="C37" i="3"/>
  <c r="E36" i="3"/>
  <c r="D36" i="3"/>
  <c r="C36" i="3"/>
  <c r="B35" i="2" s="1"/>
  <c r="E35" i="3"/>
  <c r="D35" i="3"/>
  <c r="C35" i="3"/>
  <c r="E34" i="3"/>
  <c r="D34" i="3"/>
  <c r="C34" i="3"/>
  <c r="B33" i="2" s="1"/>
  <c r="H33" i="3"/>
  <c r="B43" i="2" s="1"/>
  <c r="G33" i="3"/>
  <c r="B45" i="2" s="1"/>
  <c r="F33" i="3"/>
  <c r="B44" i="2" s="1"/>
  <c r="E33" i="3"/>
  <c r="B42" i="2" s="1"/>
  <c r="D33" i="3"/>
  <c r="C33" i="3"/>
  <c r="B33" i="3"/>
  <c r="B31" i="2" s="1"/>
  <c r="A33" i="3"/>
  <c r="B9" i="3"/>
  <c r="B47" i="3" s="1"/>
  <c r="B85" i="3" s="1"/>
  <c r="E466" i="1"/>
  <c r="D466" i="1"/>
  <c r="C466" i="1"/>
  <c r="E465" i="1"/>
  <c r="D465" i="1"/>
  <c r="C465" i="1"/>
  <c r="E464" i="1"/>
  <c r="D464" i="1"/>
  <c r="C464" i="1"/>
  <c r="E463" i="1"/>
  <c r="D463" i="1"/>
  <c r="C463" i="1"/>
  <c r="E462" i="1"/>
  <c r="D462" i="1"/>
  <c r="C462" i="1"/>
  <c r="E461" i="1"/>
  <c r="D461" i="1"/>
  <c r="C461" i="1"/>
  <c r="F11" i="12" s="1"/>
  <c r="E460" i="1"/>
  <c r="D460" i="1"/>
  <c r="C460" i="1"/>
  <c r="F10" i="12" s="1"/>
  <c r="E459" i="1"/>
  <c r="D459" i="1"/>
  <c r="C459" i="1"/>
  <c r="F9" i="12" s="1"/>
  <c r="E458" i="1"/>
  <c r="D458" i="1"/>
  <c r="C458" i="1"/>
  <c r="F8" i="12" s="1"/>
  <c r="H457" i="1"/>
  <c r="F19" i="12" s="1"/>
  <c r="G457" i="1"/>
  <c r="F21" i="12" s="1"/>
  <c r="F457" i="1"/>
  <c r="F20" i="12" s="1"/>
  <c r="E457" i="1"/>
  <c r="F18" i="12" s="1"/>
  <c r="D457" i="1"/>
  <c r="F14" i="12" s="1"/>
  <c r="C457" i="1"/>
  <c r="F7" i="12" s="1"/>
  <c r="B457" i="1"/>
  <c r="F6" i="12" s="1"/>
  <c r="A457" i="1"/>
  <c r="E424" i="1"/>
  <c r="C424" i="1"/>
  <c r="D12" i="12" s="1"/>
  <c r="E423" i="1"/>
  <c r="D423" i="1"/>
  <c r="C423" i="1"/>
  <c r="D11" i="12" s="1"/>
  <c r="E422" i="1"/>
  <c r="D422" i="1"/>
  <c r="C422" i="1"/>
  <c r="D10" i="12" s="1"/>
  <c r="E421" i="1"/>
  <c r="C421" i="1"/>
  <c r="D9" i="12" s="1"/>
  <c r="E420" i="1"/>
  <c r="D420" i="1"/>
  <c r="C420" i="1"/>
  <c r="D8" i="12" s="1"/>
  <c r="H419" i="1"/>
  <c r="D19" i="12" s="1"/>
  <c r="G419" i="1"/>
  <c r="D21" i="12" s="1"/>
  <c r="F419" i="1"/>
  <c r="D20" i="12" s="1"/>
  <c r="E419" i="1"/>
  <c r="D18" i="12" s="1"/>
  <c r="D419" i="1"/>
  <c r="D14" i="12" s="1"/>
  <c r="C419" i="1"/>
  <c r="D7" i="12" s="1"/>
  <c r="B419" i="1"/>
  <c r="D6" i="12" s="1"/>
  <c r="A419" i="1"/>
  <c r="E390" i="1"/>
  <c r="D390" i="1"/>
  <c r="C390" i="1"/>
  <c r="E9" i="13" s="1"/>
  <c r="E389" i="1"/>
  <c r="D389" i="1"/>
  <c r="C389" i="1"/>
  <c r="E8" i="13" s="1"/>
  <c r="E388" i="1"/>
  <c r="C388" i="1"/>
  <c r="E7" i="13" s="1"/>
  <c r="D12" i="13"/>
  <c r="D11" i="13"/>
  <c r="D16" i="13"/>
  <c r="B10" i="12"/>
  <c r="D15" i="13"/>
  <c r="D9" i="13"/>
  <c r="D14" i="13"/>
  <c r="B8" i="12"/>
  <c r="H381" i="1"/>
  <c r="B19" i="12" s="1"/>
  <c r="G381" i="1"/>
  <c r="B21" i="12" s="1"/>
  <c r="F381" i="1"/>
  <c r="B20" i="12" s="1"/>
  <c r="D17" i="13"/>
  <c r="D13" i="13"/>
  <c r="D7" i="13"/>
  <c r="D6" i="13"/>
  <c r="A381" i="1"/>
  <c r="B357" i="1"/>
  <c r="B395" i="1" s="1"/>
  <c r="B433" i="1" s="1"/>
  <c r="B356" i="1"/>
  <c r="B394" i="1" s="1"/>
  <c r="B432" i="1" s="1"/>
  <c r="F130" i="12"/>
  <c r="G13" i="12"/>
  <c r="G12" i="12"/>
  <c r="G11" i="12"/>
  <c r="G10" i="12"/>
  <c r="F108" i="11"/>
  <c r="G13" i="11"/>
  <c r="G12" i="11"/>
  <c r="G11" i="11"/>
  <c r="G10" i="11"/>
  <c r="E350" i="1"/>
  <c r="D350" i="1"/>
  <c r="C350" i="1"/>
  <c r="E349" i="1"/>
  <c r="D349" i="1"/>
  <c r="C349" i="1"/>
  <c r="E348" i="1"/>
  <c r="D348" i="1"/>
  <c r="C348" i="1"/>
  <c r="E347" i="1"/>
  <c r="D347" i="1"/>
  <c r="C347" i="1"/>
  <c r="E346" i="1"/>
  <c r="D346" i="1"/>
  <c r="C346" i="1"/>
  <c r="E345" i="1"/>
  <c r="D345" i="1"/>
  <c r="C345" i="1"/>
  <c r="E344" i="1"/>
  <c r="D344" i="1"/>
  <c r="F17" i="11" s="1"/>
  <c r="C344" i="1"/>
  <c r="E343" i="1"/>
  <c r="D343" i="1"/>
  <c r="F16" i="11" s="1"/>
  <c r="C343" i="1"/>
  <c r="E342" i="1"/>
  <c r="D342" i="1"/>
  <c r="F15" i="11" s="1"/>
  <c r="C342" i="1"/>
  <c r="H341" i="1"/>
  <c r="F19" i="11" s="1"/>
  <c r="G341" i="1"/>
  <c r="F341" i="1"/>
  <c r="E341" i="1"/>
  <c r="D341" i="1"/>
  <c r="C341" i="1"/>
  <c r="F7" i="11" s="1"/>
  <c r="B341" i="1"/>
  <c r="F6" i="11" s="1"/>
  <c r="A341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D12" i="11" s="1"/>
  <c r="E307" i="1"/>
  <c r="D307" i="1"/>
  <c r="C307" i="1"/>
  <c r="E306" i="1"/>
  <c r="D306" i="1"/>
  <c r="C306" i="1"/>
  <c r="D10" i="11" s="1"/>
  <c r="E305" i="1"/>
  <c r="D305" i="1"/>
  <c r="C305" i="1"/>
  <c r="E304" i="1"/>
  <c r="D304" i="1"/>
  <c r="C304" i="1"/>
  <c r="D8" i="11" s="1"/>
  <c r="H303" i="1"/>
  <c r="D19" i="11" s="1"/>
  <c r="G303" i="1"/>
  <c r="D21" i="11" s="1"/>
  <c r="F303" i="1"/>
  <c r="E303" i="1"/>
  <c r="D303" i="1"/>
  <c r="C303" i="1"/>
  <c r="B303" i="1"/>
  <c r="A303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B11" i="11" s="1"/>
  <c r="E268" i="1"/>
  <c r="D268" i="1"/>
  <c r="C268" i="1"/>
  <c r="E267" i="1"/>
  <c r="D267" i="1"/>
  <c r="B16" i="11" s="1"/>
  <c r="C267" i="1"/>
  <c r="B9" i="11" s="1"/>
  <c r="E266" i="1"/>
  <c r="D266" i="1"/>
  <c r="C266" i="1"/>
  <c r="H265" i="1"/>
  <c r="G265" i="1"/>
  <c r="F265" i="1"/>
  <c r="B20" i="11" s="1"/>
  <c r="E265" i="1"/>
  <c r="B18" i="11" s="1"/>
  <c r="D265" i="1"/>
  <c r="B14" i="11" s="1"/>
  <c r="C265" i="1"/>
  <c r="B7" i="11" s="1"/>
  <c r="B265" i="1"/>
  <c r="A265" i="1"/>
  <c r="B241" i="1"/>
  <c r="B279" i="1" s="1"/>
  <c r="B317" i="1" s="1"/>
  <c r="B240" i="1"/>
  <c r="B278" i="1" s="1"/>
  <c r="B316" i="1" s="1"/>
  <c r="B152" i="11" l="1"/>
  <c r="F108" i="12"/>
  <c r="D86" i="12"/>
  <c r="F152" i="12"/>
  <c r="D108" i="12"/>
  <c r="F86" i="12"/>
  <c r="D152" i="12"/>
  <c r="D130" i="12"/>
  <c r="B108" i="11"/>
  <c r="F86" i="11"/>
  <c r="F130" i="11"/>
  <c r="D130" i="11"/>
  <c r="F152" i="11"/>
  <c r="B130" i="11"/>
  <c r="B86" i="11"/>
  <c r="B106" i="12"/>
  <c r="B108" i="12" s="1"/>
  <c r="D102" i="13"/>
  <c r="B104" i="12"/>
  <c r="D96" i="13"/>
  <c r="B150" i="12"/>
  <c r="B152" i="12" s="1"/>
  <c r="D146" i="13"/>
  <c r="B148" i="12"/>
  <c r="D140" i="13"/>
  <c r="B82" i="12"/>
  <c r="D75" i="13"/>
  <c r="B84" i="12"/>
  <c r="B86" i="12" s="1"/>
  <c r="D81" i="13"/>
  <c r="B62" i="12"/>
  <c r="B64" i="12" s="1"/>
  <c r="D58" i="13"/>
  <c r="B60" i="12"/>
  <c r="D52" i="13"/>
  <c r="B34" i="12"/>
  <c r="D28" i="13"/>
  <c r="B40" i="12"/>
  <c r="D35" i="13"/>
  <c r="B38" i="12"/>
  <c r="D29" i="13"/>
  <c r="B41" i="12"/>
  <c r="D39" i="13"/>
  <c r="H135" i="2"/>
  <c r="D124" i="13"/>
  <c r="B128" i="12"/>
  <c r="B130" i="12" s="1"/>
  <c r="B126" i="12"/>
  <c r="D118" i="13"/>
  <c r="D134" i="2"/>
  <c r="F64" i="11"/>
  <c r="H156" i="2"/>
  <c r="H67" i="2"/>
  <c r="D64" i="13" s="1"/>
  <c r="H88" i="2"/>
  <c r="D86" i="13" s="1"/>
  <c r="D64" i="12"/>
  <c r="H44" i="2"/>
  <c r="D41" i="13" s="1"/>
  <c r="H43" i="2"/>
  <c r="D40" i="13" s="1"/>
  <c r="H66" i="2"/>
  <c r="D63" i="13" s="1"/>
  <c r="H65" i="2"/>
  <c r="D62" i="13" s="1"/>
  <c r="F64" i="12"/>
  <c r="B64" i="11"/>
  <c r="D64" i="11"/>
  <c r="F42" i="12"/>
  <c r="D42" i="12"/>
  <c r="F42" i="11"/>
  <c r="D42" i="11"/>
  <c r="F37" i="2"/>
  <c r="G33" i="2"/>
  <c r="F39" i="2"/>
  <c r="D45" i="2"/>
  <c r="H45" i="2" s="1"/>
  <c r="D42" i="13" s="1"/>
  <c r="D37" i="2"/>
  <c r="E33" i="2"/>
  <c r="B32" i="2"/>
  <c r="B34" i="2"/>
  <c r="B36" i="2"/>
  <c r="C32" i="2"/>
  <c r="B38" i="2"/>
  <c r="B42" i="11"/>
  <c r="B11" i="12"/>
  <c r="B9" i="12"/>
  <c r="D22" i="12"/>
  <c r="H20" i="12"/>
  <c r="F22" i="12"/>
  <c r="H19" i="12"/>
  <c r="H21" i="12"/>
  <c r="B7" i="12"/>
  <c r="B14" i="12"/>
  <c r="B18" i="12"/>
  <c r="D8" i="13"/>
  <c r="D10" i="13"/>
  <c r="B6" i="12"/>
  <c r="C9" i="12"/>
  <c r="F11" i="11"/>
  <c r="F20" i="11"/>
  <c r="F9" i="11"/>
  <c r="F13" i="11"/>
  <c r="F14" i="11"/>
  <c r="F18" i="11"/>
  <c r="F8" i="11"/>
  <c r="F12" i="11"/>
  <c r="F21" i="11"/>
  <c r="D6" i="11"/>
  <c r="D7" i="11"/>
  <c r="D9" i="11"/>
  <c r="D11" i="11"/>
  <c r="D14" i="11"/>
  <c r="D15" i="11"/>
  <c r="D16" i="11"/>
  <c r="D17" i="11"/>
  <c r="D18" i="11"/>
  <c r="D20" i="11"/>
  <c r="B6" i="11"/>
  <c r="B8" i="11"/>
  <c r="B10" i="11"/>
  <c r="B12" i="11"/>
  <c r="B15" i="11"/>
  <c r="B17" i="11"/>
  <c r="B19" i="11"/>
  <c r="H19" i="11" s="1"/>
  <c r="B21" i="11"/>
  <c r="B22" i="12"/>
  <c r="F6" i="10"/>
  <c r="F155" i="10"/>
  <c r="D155" i="10"/>
  <c r="B155" i="10"/>
  <c r="F133" i="10"/>
  <c r="B133" i="10"/>
  <c r="D133" i="10"/>
  <c r="F89" i="10"/>
  <c r="D89" i="10"/>
  <c r="B89" i="10"/>
  <c r="F74" i="10"/>
  <c r="F66" i="10"/>
  <c r="D66" i="10"/>
  <c r="B66" i="10"/>
  <c r="F51" i="10"/>
  <c r="D111" i="10"/>
  <c r="F111" i="10"/>
  <c r="B111" i="10"/>
  <c r="F44" i="10"/>
  <c r="D44" i="10"/>
  <c r="F29" i="10"/>
  <c r="G13" i="10"/>
  <c r="G12" i="10"/>
  <c r="G11" i="10"/>
  <c r="G10" i="10"/>
  <c r="E234" i="1"/>
  <c r="D234" i="1"/>
  <c r="C234" i="1"/>
  <c r="G9" i="10" s="1"/>
  <c r="E233" i="1"/>
  <c r="D233" i="1"/>
  <c r="C233" i="1"/>
  <c r="G8" i="10" s="1"/>
  <c r="E232" i="1"/>
  <c r="D232" i="1"/>
  <c r="C232" i="1"/>
  <c r="G7" i="10" s="1"/>
  <c r="E231" i="1"/>
  <c r="D231" i="1"/>
  <c r="C231" i="1"/>
  <c r="F13" i="10" s="1"/>
  <c r="E230" i="1"/>
  <c r="D230" i="1"/>
  <c r="C230" i="1"/>
  <c r="F12" i="10" s="1"/>
  <c r="E229" i="1"/>
  <c r="D229" i="1"/>
  <c r="C229" i="1"/>
  <c r="F11" i="10" s="1"/>
  <c r="E228" i="1"/>
  <c r="D228" i="1"/>
  <c r="F17" i="10" s="1"/>
  <c r="C228" i="1"/>
  <c r="F10" i="10" s="1"/>
  <c r="E227" i="1"/>
  <c r="D227" i="1"/>
  <c r="F16" i="10" s="1"/>
  <c r="C227" i="1"/>
  <c r="F9" i="10" s="1"/>
  <c r="E226" i="1"/>
  <c r="D226" i="1"/>
  <c r="F15" i="10" s="1"/>
  <c r="C226" i="1"/>
  <c r="F8" i="10" s="1"/>
  <c r="H225" i="1"/>
  <c r="F19" i="10" s="1"/>
  <c r="G225" i="1"/>
  <c r="F21" i="10" s="1"/>
  <c r="F225" i="1"/>
  <c r="F20" i="10" s="1"/>
  <c r="E225" i="1"/>
  <c r="F18" i="10" s="1"/>
  <c r="D225" i="1"/>
  <c r="F14" i="10" s="1"/>
  <c r="C225" i="1"/>
  <c r="F7" i="10" s="1"/>
  <c r="B225" i="1"/>
  <c r="A225" i="1"/>
  <c r="E196" i="1"/>
  <c r="D196" i="1"/>
  <c r="C196" i="1"/>
  <c r="E9" i="10" s="1"/>
  <c r="E195" i="1"/>
  <c r="D195" i="1"/>
  <c r="C195" i="1"/>
  <c r="E8" i="10" s="1"/>
  <c r="E194" i="1"/>
  <c r="D194" i="1"/>
  <c r="C194" i="1"/>
  <c r="E7" i="10" s="1"/>
  <c r="E193" i="1"/>
  <c r="D193" i="1"/>
  <c r="C193" i="1"/>
  <c r="D13" i="10" s="1"/>
  <c r="E192" i="1"/>
  <c r="D192" i="1"/>
  <c r="C192" i="1"/>
  <c r="D12" i="10" s="1"/>
  <c r="E191" i="1"/>
  <c r="D191" i="1"/>
  <c r="C191" i="1"/>
  <c r="D11" i="10" s="1"/>
  <c r="E190" i="1"/>
  <c r="D190" i="1"/>
  <c r="D17" i="10" s="1"/>
  <c r="C190" i="1"/>
  <c r="D10" i="10" s="1"/>
  <c r="E189" i="1"/>
  <c r="D189" i="1"/>
  <c r="D16" i="10" s="1"/>
  <c r="C189" i="1"/>
  <c r="D9" i="10" s="1"/>
  <c r="E188" i="1"/>
  <c r="D188" i="1"/>
  <c r="D15" i="10" s="1"/>
  <c r="C188" i="1"/>
  <c r="D8" i="10" s="1"/>
  <c r="H187" i="1"/>
  <c r="D19" i="10" s="1"/>
  <c r="G187" i="1"/>
  <c r="D21" i="10" s="1"/>
  <c r="F187" i="1"/>
  <c r="D20" i="10" s="1"/>
  <c r="E187" i="1"/>
  <c r="D18" i="10" s="1"/>
  <c r="D187" i="1"/>
  <c r="D14" i="10" s="1"/>
  <c r="C187" i="1"/>
  <c r="D7" i="10" s="1"/>
  <c r="B187" i="1"/>
  <c r="D6" i="10" s="1"/>
  <c r="A187" i="1"/>
  <c r="E158" i="1"/>
  <c r="D158" i="1"/>
  <c r="C158" i="1"/>
  <c r="C9" i="10" s="1"/>
  <c r="E157" i="1"/>
  <c r="D157" i="1"/>
  <c r="C157" i="1"/>
  <c r="C8" i="10" s="1"/>
  <c r="E156" i="1"/>
  <c r="D156" i="1"/>
  <c r="C156" i="1"/>
  <c r="C7" i="10" s="1"/>
  <c r="E155" i="1"/>
  <c r="D155" i="1"/>
  <c r="C155" i="1"/>
  <c r="B13" i="10" s="1"/>
  <c r="E154" i="1"/>
  <c r="D154" i="1"/>
  <c r="C154" i="1"/>
  <c r="B12" i="10" s="1"/>
  <c r="E153" i="1"/>
  <c r="D153" i="1"/>
  <c r="C153" i="1"/>
  <c r="B11" i="10" s="1"/>
  <c r="E152" i="1"/>
  <c r="D152" i="1"/>
  <c r="B17" i="10" s="1"/>
  <c r="C152" i="1"/>
  <c r="B10" i="10" s="1"/>
  <c r="E151" i="1"/>
  <c r="D151" i="1"/>
  <c r="B16" i="10" s="1"/>
  <c r="C151" i="1"/>
  <c r="B9" i="10" s="1"/>
  <c r="E150" i="1"/>
  <c r="D150" i="1"/>
  <c r="B15" i="10" s="1"/>
  <c r="C150" i="1"/>
  <c r="B8" i="10" s="1"/>
  <c r="H149" i="1"/>
  <c r="B19" i="10" s="1"/>
  <c r="G149" i="1"/>
  <c r="B21" i="10" s="1"/>
  <c r="F149" i="1"/>
  <c r="B20" i="10" s="1"/>
  <c r="E149" i="1"/>
  <c r="B18" i="10" s="1"/>
  <c r="D149" i="1"/>
  <c r="B14" i="10" s="1"/>
  <c r="C149" i="1"/>
  <c r="B7" i="10" s="1"/>
  <c r="B149" i="1"/>
  <c r="B6" i="10" s="1"/>
  <c r="A149" i="1"/>
  <c r="B125" i="1"/>
  <c r="B163" i="1" s="1"/>
  <c r="B201" i="1" s="1"/>
  <c r="B124" i="1"/>
  <c r="B162" i="1" s="1"/>
  <c r="B200" i="1" s="1"/>
  <c r="B9" i="1"/>
  <c r="B8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C118" i="1"/>
  <c r="F14" i="2"/>
  <c r="F13" i="2"/>
  <c r="F12" i="2"/>
  <c r="F11" i="2"/>
  <c r="F10" i="2"/>
  <c r="E80" i="1"/>
  <c r="E79" i="1"/>
  <c r="E78" i="1"/>
  <c r="E77" i="1"/>
  <c r="E76" i="1"/>
  <c r="E75" i="1"/>
  <c r="E74" i="1"/>
  <c r="E73" i="1"/>
  <c r="E72" i="1"/>
  <c r="E71" i="1"/>
  <c r="D20" i="2" s="1"/>
  <c r="D80" i="1"/>
  <c r="D79" i="1"/>
  <c r="D78" i="1"/>
  <c r="D77" i="1"/>
  <c r="D76" i="1"/>
  <c r="D75" i="1"/>
  <c r="D74" i="1"/>
  <c r="D73" i="1"/>
  <c r="D72" i="1"/>
  <c r="C80" i="1"/>
  <c r="E11" i="2" s="1"/>
  <c r="C79" i="1"/>
  <c r="E10" i="2" s="1"/>
  <c r="C78" i="1"/>
  <c r="E9" i="2" s="1"/>
  <c r="C77" i="1"/>
  <c r="C76" i="1"/>
  <c r="C75" i="1"/>
  <c r="D13" i="2" s="1"/>
  <c r="E42" i="1"/>
  <c r="E41" i="1"/>
  <c r="E40" i="1"/>
  <c r="E39" i="1"/>
  <c r="E38" i="1"/>
  <c r="E37" i="1"/>
  <c r="E36" i="1"/>
  <c r="E35" i="1"/>
  <c r="E34" i="1"/>
  <c r="D42" i="1"/>
  <c r="D41" i="1"/>
  <c r="D40" i="1"/>
  <c r="D39" i="1"/>
  <c r="D38" i="1"/>
  <c r="D37" i="1"/>
  <c r="D36" i="1"/>
  <c r="D35" i="1"/>
  <c r="D34" i="1"/>
  <c r="F7" i="2"/>
  <c r="F118" i="2" s="1"/>
  <c r="D7" i="2"/>
  <c r="D118" i="2" s="1"/>
  <c r="B7" i="2"/>
  <c r="B118" i="2" s="1"/>
  <c r="C42" i="1"/>
  <c r="C11" i="2" s="1"/>
  <c r="C41" i="1"/>
  <c r="C10" i="2" s="1"/>
  <c r="C40" i="1"/>
  <c r="C9" i="2" s="1"/>
  <c r="C39" i="1"/>
  <c r="C38" i="1"/>
  <c r="B14" i="2" s="1"/>
  <c r="H22" i="12" l="1"/>
  <c r="B42" i="12"/>
  <c r="D65" i="13"/>
  <c r="D43" i="13"/>
  <c r="H20" i="11"/>
  <c r="F22" i="11"/>
  <c r="H21" i="10"/>
  <c r="B44" i="10"/>
  <c r="B140" i="2"/>
  <c r="B74" i="2"/>
  <c r="B96" i="2"/>
  <c r="B52" i="2"/>
  <c r="B30" i="2"/>
  <c r="F140" i="2"/>
  <c r="F74" i="2"/>
  <c r="F96" i="2"/>
  <c r="F52" i="2"/>
  <c r="F30" i="2"/>
  <c r="D52" i="2"/>
  <c r="D30" i="2"/>
  <c r="D140" i="2"/>
  <c r="D74" i="2"/>
  <c r="D96" i="2"/>
  <c r="D22" i="11"/>
  <c r="B22" i="11"/>
  <c r="H21" i="11"/>
  <c r="H20" i="10"/>
  <c r="H19" i="10"/>
  <c r="F22" i="10"/>
  <c r="D22" i="10"/>
  <c r="B22" i="10"/>
  <c r="C72" i="1"/>
  <c r="D10" i="2" s="1"/>
  <c r="C73" i="1"/>
  <c r="D11" i="2" s="1"/>
  <c r="C74" i="1"/>
  <c r="D12" i="2" s="1"/>
  <c r="H155" i="2"/>
  <c r="H157" i="2" l="1"/>
  <c r="H22" i="11"/>
  <c r="H22" i="10"/>
  <c r="D112" i="2"/>
  <c r="B112" i="2"/>
  <c r="F112" i="2"/>
  <c r="F17" i="2"/>
  <c r="H87" i="2"/>
  <c r="D85" i="13" s="1"/>
  <c r="D87" i="13" s="1"/>
  <c r="C117" i="1"/>
  <c r="C116" i="1"/>
  <c r="C115" i="1"/>
  <c r="C114" i="1"/>
  <c r="C113" i="1"/>
  <c r="C112" i="1"/>
  <c r="C111" i="1"/>
  <c r="C110" i="1"/>
  <c r="H109" i="1"/>
  <c r="F21" i="2" s="1"/>
  <c r="G109" i="1"/>
  <c r="F23" i="2" s="1"/>
  <c r="F109" i="1"/>
  <c r="F22" i="2" s="1"/>
  <c r="E109" i="1"/>
  <c r="F20" i="2" s="1"/>
  <c r="D109" i="1"/>
  <c r="C109" i="1"/>
  <c r="B109" i="1"/>
  <c r="F8" i="2" s="1"/>
  <c r="A109" i="1"/>
  <c r="H71" i="1"/>
  <c r="G71" i="1"/>
  <c r="D23" i="2" s="1"/>
  <c r="F71" i="1"/>
  <c r="D22" i="2" s="1"/>
  <c r="D71" i="1"/>
  <c r="C71" i="1"/>
  <c r="D9" i="2" s="1"/>
  <c r="B71" i="1"/>
  <c r="D8" i="2" s="1"/>
  <c r="A71" i="1"/>
  <c r="A33" i="1"/>
  <c r="G33" i="1"/>
  <c r="F33" i="1"/>
  <c r="H33" i="1"/>
  <c r="B21" i="2" s="1"/>
  <c r="E33" i="1"/>
  <c r="B20" i="2" s="1"/>
  <c r="D33" i="1"/>
  <c r="B16" i="2" s="1"/>
  <c r="C37" i="1"/>
  <c r="B13" i="2" s="1"/>
  <c r="C36" i="1"/>
  <c r="B12" i="2" s="1"/>
  <c r="C35" i="1"/>
  <c r="B11" i="2" s="1"/>
  <c r="C34" i="1"/>
  <c r="B10" i="2" s="1"/>
  <c r="C33" i="1"/>
  <c r="B9" i="2" s="1"/>
  <c r="B33" i="1"/>
  <c r="B8" i="2" s="1"/>
  <c r="B47" i="1"/>
  <c r="B85" i="1" s="1"/>
  <c r="B46" i="1"/>
  <c r="B84" i="1" s="1"/>
  <c r="H158" i="2" l="1"/>
  <c r="H134" i="2"/>
  <c r="H89" i="2"/>
  <c r="D21" i="2"/>
  <c r="B22" i="2"/>
  <c r="B23" i="2"/>
  <c r="D46" i="2"/>
  <c r="D68" i="2"/>
  <c r="D90" i="2"/>
  <c r="D156" i="2"/>
  <c r="B46" i="2"/>
  <c r="F46" i="2"/>
  <c r="B68" i="2"/>
  <c r="F68" i="2"/>
  <c r="B90" i="2"/>
  <c r="F90" i="2"/>
  <c r="B134" i="2"/>
  <c r="F134" i="2"/>
  <c r="B156" i="2"/>
  <c r="F156" i="2"/>
  <c r="B24" i="2" l="1"/>
  <c r="H137" i="2"/>
  <c r="H90" i="2"/>
  <c r="H68" i="2"/>
  <c r="H46" i="2"/>
  <c r="F24" i="2"/>
  <c r="H23" i="2"/>
  <c r="D20" i="13" s="1"/>
  <c r="H21" i="2"/>
  <c r="D18" i="13" s="1"/>
  <c r="H22" i="2"/>
  <c r="D19" i="13" s="1"/>
  <c r="D24" i="2"/>
  <c r="H24" i="2" l="1"/>
  <c r="D21" i="13"/>
</calcChain>
</file>

<file path=xl/sharedStrings.xml><?xml version="1.0" encoding="utf-8"?>
<sst xmlns="http://schemas.openxmlformats.org/spreadsheetml/2006/main" count="3290" uniqueCount="117">
  <si>
    <t>SINDICATO DOS VIGILANTES DE SOROCABA</t>
  </si>
  <si>
    <t>RELATORIO DE VIAGENS – CODIGO CONTABIL 547</t>
  </si>
  <si>
    <t>MÊS/ANO:</t>
  </si>
  <si>
    <t>NOME:</t>
  </si>
  <si>
    <t>FUNÇÃO:</t>
  </si>
  <si>
    <t>DIA</t>
  </si>
  <si>
    <t>ORIGEM</t>
  </si>
  <si>
    <t>DESTINO</t>
  </si>
  <si>
    <t>Motivo das viagens</t>
  </si>
  <si>
    <t>Meio de Transporte</t>
  </si>
  <si>
    <t>Valor da Diária</t>
  </si>
  <si>
    <t>Despesas c/Viagens</t>
  </si>
  <si>
    <t>Discriminação de itens</t>
  </si>
  <si>
    <t>Origem</t>
  </si>
  <si>
    <t>Destino</t>
  </si>
  <si>
    <t>Meios de Transportes</t>
  </si>
  <si>
    <t>Quant. de Viagens</t>
  </si>
  <si>
    <t>Valor das Diárias</t>
  </si>
  <si>
    <t>Valor despesas com  Viagens</t>
  </si>
  <si>
    <t>TOTAIS</t>
  </si>
  <si>
    <t>ADELSON ALEXANDRINO DA SILVA</t>
  </si>
  <si>
    <t>DIRETOR</t>
  </si>
  <si>
    <t>TESOUREIRO</t>
  </si>
  <si>
    <t>PRESIDENTE</t>
  </si>
  <si>
    <t xml:space="preserve">BARTOLOMEU MONETTI </t>
  </si>
  <si>
    <t>JOSE FERNANDO DE OLIVEIRA</t>
  </si>
  <si>
    <t>NILTON CESAR DOS SANTOS</t>
  </si>
  <si>
    <t>ORLANDO DE SOUSA PIRES</t>
  </si>
  <si>
    <t>SERGIO RICARDO DOS SANTOS</t>
  </si>
  <si>
    <t>QTDD VIAGENS</t>
  </si>
  <si>
    <t>COLETA DE DADOS</t>
  </si>
  <si>
    <t>WILLIAM VAGNER ALMEIDA</t>
  </si>
  <si>
    <t>1º trimestre</t>
  </si>
  <si>
    <t>4º trimestre</t>
  </si>
  <si>
    <t>3º trimestre</t>
  </si>
  <si>
    <t>2º trimestre</t>
  </si>
  <si>
    <t>RESUMO DESPESAS 1° TRIMESTRE</t>
  </si>
  <si>
    <t>RESUMO DESPESAS 2° TRIMESTRE</t>
  </si>
  <si>
    <t>RESUMO DESPESAS 3° TRIMESTRE</t>
  </si>
  <si>
    <t>RESUMO DESPESAS 4° TRIMESTRE</t>
  </si>
  <si>
    <t>RESUMO DESPESAS ANUAL</t>
  </si>
  <si>
    <t>ANO 2023</t>
  </si>
  <si>
    <t>SOROCABA</t>
  </si>
  <si>
    <t>ITAPETININGA</t>
  </si>
  <si>
    <t>VISITA A BASE</t>
  </si>
  <si>
    <t>VEICULO SINDICATO</t>
  </si>
  <si>
    <t>SALTO DE PIRAPORA</t>
  </si>
  <si>
    <t>ITU</t>
  </si>
  <si>
    <t>SÃO ROQUE</t>
  </si>
  <si>
    <t>PIEDADE</t>
  </si>
  <si>
    <t>PORTO FELIZ</t>
  </si>
  <si>
    <t>CERQUILHO</t>
  </si>
  <si>
    <t>CAPÃO BONITO</t>
  </si>
  <si>
    <t>CONCHAS</t>
  </si>
  <si>
    <t>ITAPEVA</t>
  </si>
  <si>
    <t>PILAR DO SUL</t>
  </si>
  <si>
    <t>ENTREGA DE BOLETINS</t>
  </si>
  <si>
    <t>TIETE</t>
  </si>
  <si>
    <t>IBIUNA</t>
  </si>
  <si>
    <t>ITAPORANGA</t>
  </si>
  <si>
    <t>ARAÇOIABA DA SERRA</t>
  </si>
  <si>
    <t>SÃO PAULO</t>
  </si>
  <si>
    <t>REUNIÃO FEDERAÇÃO</t>
  </si>
  <si>
    <t>TRABALHO DE BASE</t>
  </si>
  <si>
    <t>SERVIÇOS DIVERSOS</t>
  </si>
  <si>
    <t>ANGATUBA</t>
  </si>
  <si>
    <t>ITARARÉ</t>
  </si>
  <si>
    <t>BOITUVA</t>
  </si>
  <si>
    <t>CESARIO LANGE</t>
  </si>
  <si>
    <t>LARANJAL PAULISTA</t>
  </si>
  <si>
    <t>TATUI</t>
  </si>
  <si>
    <t>FEDERAÇÃO</t>
  </si>
  <si>
    <t>ITARARE</t>
  </si>
  <si>
    <t>TATUÍ</t>
  </si>
  <si>
    <t>VOTORANTIM/IBIUNA</t>
  </si>
  <si>
    <t>CAPELA DO ALTO</t>
  </si>
  <si>
    <t>FEREDAÇÃO</t>
  </si>
  <si>
    <t>ITU/SALTO</t>
  </si>
  <si>
    <t xml:space="preserve">ITU </t>
  </si>
  <si>
    <t>ALUMINIO /SÃO ROQUE</t>
  </si>
  <si>
    <t>BURI</t>
  </si>
  <si>
    <t>VOTORANTIM/SALTO DE PIRAPORA</t>
  </si>
  <si>
    <t>ALUMINIO/SÃO ROQUE</t>
  </si>
  <si>
    <t>ENTREGA  DE BOLETINS</t>
  </si>
  <si>
    <t>IPERO</t>
  </si>
  <si>
    <t>BARTOLOMEU MONETT</t>
  </si>
  <si>
    <t>ITAPEVA/ITARARÉ</t>
  </si>
  <si>
    <t>CAMPINAS</t>
  </si>
  <si>
    <t>VEICULOS SINDICATO</t>
  </si>
  <si>
    <t xml:space="preserve">TRABALHO DE BASE </t>
  </si>
  <si>
    <t>REUNIÃO SINDICAL</t>
  </si>
  <si>
    <t>ITAPEVA/ITARARE</t>
  </si>
  <si>
    <t>TIETÊ</t>
  </si>
  <si>
    <t>VEICULO DO SINDICATO</t>
  </si>
  <si>
    <t>ITAPETININGA /ANGATUBA</t>
  </si>
  <si>
    <t>SALTO</t>
  </si>
  <si>
    <t>ITAPETININGA/ANGATUBA</t>
  </si>
  <si>
    <t>MAIRINQUE</t>
  </si>
  <si>
    <t>VOTORANTIM/PILAR DO SUL</t>
  </si>
  <si>
    <t>IPERÓ</t>
  </si>
  <si>
    <t>TRABALHO A BASE</t>
  </si>
  <si>
    <t>SERVIÇO DIVERSOS</t>
  </si>
  <si>
    <t>ALUMINIO</t>
  </si>
  <si>
    <t>BURI/ITAPEVA</t>
  </si>
  <si>
    <t>ARAÇOIABA DA  SERRA</t>
  </si>
  <si>
    <t>SÃO BERNARDO DO CAMPO</t>
  </si>
  <si>
    <t>REUNIAO</t>
  </si>
  <si>
    <t>CESARIO LONGE</t>
  </si>
  <si>
    <t xml:space="preserve"> </t>
  </si>
  <si>
    <t xml:space="preserve">REUNIÃO </t>
  </si>
  <si>
    <t>CAPAO BONITO</t>
  </si>
  <si>
    <t>CERQUILHO/BOITUVA</t>
  </si>
  <si>
    <t>JUNDIAI</t>
  </si>
  <si>
    <t>RETORNO DE REUNIAO</t>
  </si>
  <si>
    <t>TIETE/PORTO FELIZ</t>
  </si>
  <si>
    <t>VOTORANTIM/PIEDADE</t>
  </si>
  <si>
    <t>BARTOLOMEU MANETTE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</si>
</sst>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5"/>
      <color theme="1"/>
      <name val="Times New Roman"/>
      <family val="1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0" xfId="0" applyFont="1" applyFill="1"/>
    <xf numFmtId="17" fontId="7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7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3" fontId="0" fillId="2" borderId="1" xfId="1" applyFont="1" applyFill="1" applyBorder="1"/>
    <xf numFmtId="0" fontId="0" fillId="2" borderId="4" xfId="0" applyFill="1" applyBorder="1"/>
    <xf numFmtId="43" fontId="0" fillId="2" borderId="4" xfId="1" applyFont="1" applyFill="1" applyBorder="1"/>
    <xf numFmtId="0" fontId="2" fillId="2" borderId="4" xfId="0" applyFont="1" applyFill="1" applyBorder="1"/>
    <xf numFmtId="43" fontId="2" fillId="2" borderId="4" xfId="1" applyFont="1" applyFill="1" applyBorder="1"/>
    <xf numFmtId="0" fontId="2" fillId="2" borderId="7" xfId="0" applyFont="1" applyFill="1" applyBorder="1"/>
    <xf numFmtId="43" fontId="2" fillId="2" borderId="7" xfId="1" applyFont="1" applyFill="1" applyBorder="1"/>
    <xf numFmtId="0" fontId="0" fillId="2" borderId="4" xfId="0" applyFill="1" applyBorder="1" applyAlignment="1">
      <alignment horizontal="center"/>
    </xf>
    <xf numFmtId="17" fontId="2" fillId="2" borderId="19" xfId="0" applyNumberFormat="1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/>
    <xf numFmtId="43" fontId="2" fillId="2" borderId="24" xfId="1" applyFont="1" applyFill="1" applyBorder="1"/>
    <xf numFmtId="0" fontId="2" fillId="2" borderId="25" xfId="0" applyFont="1" applyFill="1" applyBorder="1"/>
    <xf numFmtId="0" fontId="3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0" fontId="0" fillId="3" borderId="0" xfId="0" applyFill="1"/>
    <xf numFmtId="0" fontId="7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3" fontId="0" fillId="3" borderId="1" xfId="1" applyFont="1" applyFill="1" applyBorder="1"/>
    <xf numFmtId="0" fontId="0" fillId="3" borderId="4" xfId="0" applyFill="1" applyBorder="1"/>
    <xf numFmtId="43" fontId="0" fillId="3" borderId="4" xfId="1" applyFont="1" applyFill="1" applyBorder="1"/>
    <xf numFmtId="0" fontId="0" fillId="3" borderId="4" xfId="0" applyFill="1" applyBorder="1" applyAlignment="1">
      <alignment horizontal="center"/>
    </xf>
    <xf numFmtId="17" fontId="2" fillId="3" borderId="19" xfId="0" applyNumberFormat="1" applyFont="1" applyFill="1" applyBorder="1" applyAlignment="1">
      <alignment horizontal="center"/>
    </xf>
    <xf numFmtId="0" fontId="2" fillId="3" borderId="4" xfId="0" applyFont="1" applyFill="1" applyBorder="1"/>
    <xf numFmtId="43" fontId="2" fillId="3" borderId="4" xfId="1" applyFont="1" applyFill="1" applyBorder="1"/>
    <xf numFmtId="0" fontId="2" fillId="3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3" borderId="7" xfId="0" applyFont="1" applyFill="1" applyBorder="1"/>
    <xf numFmtId="43" fontId="2" fillId="3" borderId="7" xfId="1" applyFont="1" applyFill="1" applyBorder="1"/>
    <xf numFmtId="0" fontId="2" fillId="3" borderId="22" xfId="0" applyFont="1" applyFill="1" applyBorder="1"/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/>
    <xf numFmtId="43" fontId="2" fillId="3" borderId="24" xfId="1" applyFont="1" applyFill="1" applyBorder="1"/>
    <xf numFmtId="0" fontId="2" fillId="3" borderId="25" xfId="0" applyFont="1" applyFill="1" applyBorder="1"/>
    <xf numFmtId="0" fontId="3" fillId="4" borderId="0" xfId="0" applyFont="1" applyFill="1"/>
    <xf numFmtId="17" fontId="7" fillId="4" borderId="2" xfId="0" applyNumberFormat="1" applyFont="1" applyFill="1" applyBorder="1" applyAlignment="1">
      <alignment horizontal="center"/>
    </xf>
    <xf numFmtId="0" fontId="0" fillId="4" borderId="0" xfId="0" applyFill="1"/>
    <xf numFmtId="0" fontId="7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3" fontId="0" fillId="4" borderId="1" xfId="1" applyFont="1" applyFill="1" applyBorder="1"/>
    <xf numFmtId="0" fontId="0" fillId="4" borderId="4" xfId="0" applyFill="1" applyBorder="1"/>
    <xf numFmtId="43" fontId="0" fillId="4" borderId="4" xfId="1" applyFont="1" applyFill="1" applyBorder="1"/>
    <xf numFmtId="0" fontId="0" fillId="4" borderId="4" xfId="0" applyFill="1" applyBorder="1" applyAlignment="1">
      <alignment horizontal="center"/>
    </xf>
    <xf numFmtId="17" fontId="2" fillId="4" borderId="19" xfId="0" applyNumberFormat="1" applyFont="1" applyFill="1" applyBorder="1" applyAlignment="1">
      <alignment horizontal="center"/>
    </xf>
    <xf numFmtId="0" fontId="2" fillId="4" borderId="4" xfId="0" applyFont="1" applyFill="1" applyBorder="1"/>
    <xf numFmtId="43" fontId="2" fillId="4" borderId="4" xfId="1" applyFont="1" applyFill="1" applyBorder="1"/>
    <xf numFmtId="0" fontId="2" fillId="4" borderId="20" xfId="0" applyFont="1" applyFill="1" applyBorder="1"/>
    <xf numFmtId="0" fontId="2" fillId="4" borderId="21" xfId="0" applyFont="1" applyFill="1" applyBorder="1" applyAlignment="1">
      <alignment horizontal="center"/>
    </xf>
    <xf numFmtId="0" fontId="2" fillId="4" borderId="7" xfId="0" applyFont="1" applyFill="1" applyBorder="1"/>
    <xf numFmtId="43" fontId="2" fillId="4" borderId="7" xfId="1" applyFont="1" applyFill="1" applyBorder="1"/>
    <xf numFmtId="0" fontId="2" fillId="4" borderId="22" xfId="0" applyFont="1" applyFill="1" applyBorder="1"/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/>
    <xf numFmtId="43" fontId="2" fillId="4" borderId="24" xfId="1" applyFont="1" applyFill="1" applyBorder="1"/>
    <xf numFmtId="0" fontId="2" fillId="4" borderId="25" xfId="0" applyFont="1" applyFill="1" applyBorder="1"/>
    <xf numFmtId="0" fontId="3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wrapText="1"/>
    </xf>
    <xf numFmtId="0" fontId="3" fillId="5" borderId="1" xfId="0" applyFont="1" applyFill="1" applyBorder="1" applyAlignment="1">
      <alignment horizontal="justify" vertical="center" wrapText="1"/>
    </xf>
    <xf numFmtId="0" fontId="6" fillId="5" borderId="0" xfId="0" applyFont="1" applyFill="1"/>
    <xf numFmtId="0" fontId="5" fillId="5" borderId="4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43" fontId="5" fillId="5" borderId="11" xfId="1" applyFont="1" applyFill="1" applyBorder="1" applyAlignment="1">
      <alignment vertical="center"/>
    </xf>
    <xf numFmtId="43" fontId="5" fillId="5" borderId="7" xfId="1" applyFont="1" applyFill="1" applyBorder="1" applyAlignment="1">
      <alignment vertical="center"/>
    </xf>
    <xf numFmtId="43" fontId="5" fillId="5" borderId="5" xfId="1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justify"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0" xfId="0" applyFont="1" applyFill="1" applyAlignment="1">
      <alignment horizontal="justify" vertical="center" wrapText="1"/>
    </xf>
    <xf numFmtId="4" fontId="3" fillId="5" borderId="0" xfId="0" applyNumberFormat="1" applyFont="1" applyFill="1" applyAlignment="1">
      <alignment horizontal="center" vertical="center"/>
    </xf>
    <xf numFmtId="43" fontId="5" fillId="5" borderId="10" xfId="1" applyFont="1" applyFill="1" applyBorder="1" applyAlignment="1">
      <alignment vertical="center"/>
    </xf>
    <xf numFmtId="43" fontId="5" fillId="5" borderId="4" xfId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3" fontId="5" fillId="5" borderId="14" xfId="1" applyFont="1" applyFill="1" applyBorder="1" applyAlignment="1">
      <alignment vertical="center"/>
    </xf>
    <xf numFmtId="43" fontId="5" fillId="5" borderId="15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26" xfId="0" applyFont="1" applyFill="1" applyBorder="1"/>
    <xf numFmtId="0" fontId="5" fillId="5" borderId="11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43" fontId="5" fillId="5" borderId="13" xfId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43" fontId="5" fillId="5" borderId="0" xfId="1" applyFont="1" applyFill="1" applyBorder="1" applyAlignment="1">
      <alignment vertical="center"/>
    </xf>
    <xf numFmtId="43" fontId="5" fillId="5" borderId="2" xfId="1" applyFont="1" applyFill="1" applyBorder="1" applyAlignment="1">
      <alignment vertical="center"/>
    </xf>
    <xf numFmtId="43" fontId="5" fillId="5" borderId="12" xfId="1" applyFont="1" applyFill="1" applyBorder="1" applyAlignment="1">
      <alignment vertical="center"/>
    </xf>
    <xf numFmtId="0" fontId="9" fillId="5" borderId="0" xfId="0" applyFont="1" applyFill="1"/>
    <xf numFmtId="0" fontId="5" fillId="5" borderId="0" xfId="0" applyFont="1" applyFill="1" applyAlignment="1">
      <alignment horizontal="left" vertical="center"/>
    </xf>
    <xf numFmtId="43" fontId="5" fillId="5" borderId="0" xfId="1" applyFont="1" applyFill="1" applyBorder="1" applyAlignment="1">
      <alignment horizontal="left" vertical="center"/>
    </xf>
    <xf numFmtId="43" fontId="5" fillId="5" borderId="9" xfId="1" applyFont="1" applyFill="1" applyBorder="1" applyAlignment="1">
      <alignment vertical="center"/>
    </xf>
    <xf numFmtId="0" fontId="0" fillId="5" borderId="11" xfId="0" applyFill="1" applyBorder="1"/>
    <xf numFmtId="0" fontId="3" fillId="5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44" fontId="0" fillId="2" borderId="1" xfId="2" applyFont="1" applyFill="1" applyBorder="1"/>
    <xf numFmtId="0" fontId="0" fillId="4" borderId="1" xfId="0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43" fontId="3" fillId="5" borderId="11" xfId="1" applyFont="1" applyFill="1" applyBorder="1" applyAlignment="1">
      <alignment horizontal="left" vertical="center"/>
    </xf>
    <xf numFmtId="43" fontId="3" fillId="5" borderId="0" xfId="1" applyFont="1" applyFill="1" applyBorder="1" applyAlignment="1">
      <alignment horizontal="left" vertical="center"/>
    </xf>
    <xf numFmtId="43" fontId="3" fillId="5" borderId="15" xfId="1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17" fontId="3" fillId="5" borderId="6" xfId="0" applyNumberFormat="1" applyFont="1" applyFill="1" applyBorder="1" applyAlignment="1">
      <alignment horizontal="center" vertical="center"/>
    </xf>
    <xf numFmtId="17" fontId="3" fillId="5" borderId="8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justify" vertical="center" wrapText="1"/>
    </xf>
    <xf numFmtId="0" fontId="3" fillId="5" borderId="11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justify" vertical="center" wrapText="1"/>
    </xf>
    <xf numFmtId="43" fontId="3" fillId="5" borderId="10" xfId="1" applyFont="1" applyFill="1" applyBorder="1" applyAlignment="1">
      <alignment horizontal="left" vertical="center"/>
    </xf>
    <xf numFmtId="43" fontId="3" fillId="5" borderId="9" xfId="1" applyFont="1" applyFill="1" applyBorder="1" applyAlignment="1">
      <alignment horizontal="left" vertical="center"/>
    </xf>
    <xf numFmtId="43" fontId="3" fillId="5" borderId="14" xfId="1" applyFont="1" applyFill="1" applyBorder="1" applyAlignment="1">
      <alignment horizontal="left" vertical="center"/>
    </xf>
    <xf numFmtId="43" fontId="3" fillId="5" borderId="12" xfId="1" applyFont="1" applyFill="1" applyBorder="1" applyAlignment="1">
      <alignment horizontal="left" vertical="center"/>
    </xf>
    <xf numFmtId="43" fontId="3" fillId="5" borderId="2" xfId="1" applyFont="1" applyFill="1" applyBorder="1" applyAlignment="1">
      <alignment horizontal="left" vertical="center"/>
    </xf>
    <xf numFmtId="43" fontId="3" fillId="5" borderId="13" xfId="1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4" fontId="3" fillId="5" borderId="6" xfId="1" applyNumberFormat="1" applyFont="1" applyFill="1" applyBorder="1" applyAlignment="1">
      <alignment horizontal="center" vertical="center"/>
    </xf>
    <xf numFmtId="4" fontId="3" fillId="5" borderId="8" xfId="1" applyNumberFormat="1" applyFont="1" applyFill="1" applyBorder="1" applyAlignment="1">
      <alignment horizontal="center" vertical="center"/>
    </xf>
    <xf numFmtId="17" fontId="3" fillId="5" borderId="10" xfId="0" applyNumberFormat="1" applyFont="1" applyFill="1" applyBorder="1" applyAlignment="1">
      <alignment horizontal="center" vertical="center"/>
    </xf>
    <xf numFmtId="17" fontId="3" fillId="5" borderId="1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7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17" fontId="3" fillId="5" borderId="11" xfId="0" applyNumberFormat="1" applyFont="1" applyFill="1" applyBorder="1" applyAlignment="1">
      <alignment horizontal="center" vertical="center"/>
    </xf>
    <xf numFmtId="17" fontId="3" fillId="5" borderId="15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7" fontId="3" fillId="5" borderId="3" xfId="0" applyNumberFormat="1" applyFont="1" applyFill="1" applyBorder="1" applyAlignment="1">
      <alignment horizontal="center" vertical="center"/>
    </xf>
    <xf numFmtId="17" fontId="3" fillId="5" borderId="0" xfId="0" applyNumberFormat="1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justify" vertical="center" wrapText="1"/>
    </xf>
    <xf numFmtId="4" fontId="3" fillId="5" borderId="0" xfId="1" applyNumberFormat="1" applyFont="1" applyFill="1" applyBorder="1" applyAlignment="1">
      <alignment horizontal="center" vertical="center"/>
    </xf>
    <xf numFmtId="43" fontId="3" fillId="5" borderId="11" xfId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vertical="center"/>
    </xf>
    <xf numFmtId="4" fontId="3" fillId="5" borderId="11" xfId="1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7"/>
  <sheetViews>
    <sheetView topLeftCell="A85" workbookViewId="0">
      <selection activeCell="D91" sqref="D91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33.85546875" customWidth="1"/>
    <col min="4" max="4" width="20" bestFit="1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1'!$B$5</f>
        <v>ADELSON ALEXANDRINO DA SILVA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1'!$F$5</f>
        <v>DIRETOR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4</v>
      </c>
      <c r="B12" s="11" t="s">
        <v>42</v>
      </c>
      <c r="C12" s="11" t="s">
        <v>58</v>
      </c>
      <c r="D12" s="12" t="s">
        <v>44</v>
      </c>
      <c r="E12" s="12" t="s">
        <v>45</v>
      </c>
      <c r="F12" s="13">
        <v>300</v>
      </c>
      <c r="G12" s="13"/>
      <c r="H12" s="12">
        <v>1</v>
      </c>
      <c r="I12" s="139"/>
    </row>
    <row r="13" spans="1:9" outlineLevel="1" x14ac:dyDescent="0.25">
      <c r="A13" s="11">
        <v>10</v>
      </c>
      <c r="B13" s="11" t="s">
        <v>42</v>
      </c>
      <c r="C13" s="11" t="s">
        <v>84</v>
      </c>
      <c r="D13" s="12" t="s">
        <v>44</v>
      </c>
      <c r="E13" s="12" t="s">
        <v>45</v>
      </c>
      <c r="F13" s="13">
        <v>300</v>
      </c>
      <c r="G13" s="13"/>
      <c r="H13" s="12">
        <v>1</v>
      </c>
      <c r="I13" s="139"/>
    </row>
    <row r="14" spans="1:9" outlineLevel="1" x14ac:dyDescent="0.25">
      <c r="A14" s="11">
        <v>15</v>
      </c>
      <c r="B14" s="11" t="s">
        <v>42</v>
      </c>
      <c r="C14" s="11" t="s">
        <v>47</v>
      </c>
      <c r="D14" s="12" t="s">
        <v>44</v>
      </c>
      <c r="E14" s="12" t="s">
        <v>45</v>
      </c>
      <c r="F14" s="13">
        <v>300</v>
      </c>
      <c r="G14" s="13"/>
      <c r="H14" s="12">
        <v>1</v>
      </c>
      <c r="I14" s="139"/>
    </row>
    <row r="15" spans="1:9" outlineLevel="1" x14ac:dyDescent="0.25">
      <c r="A15" s="11">
        <v>19</v>
      </c>
      <c r="B15" s="11" t="s">
        <v>42</v>
      </c>
      <c r="C15" s="11" t="s">
        <v>49</v>
      </c>
      <c r="D15" s="12" t="s">
        <v>44</v>
      </c>
      <c r="E15" s="12" t="s">
        <v>45</v>
      </c>
      <c r="F15" s="13">
        <v>300</v>
      </c>
      <c r="G15" s="13"/>
      <c r="H15" s="12">
        <v>1</v>
      </c>
      <c r="I15" s="139"/>
    </row>
    <row r="16" spans="1:9" outlineLevel="1" x14ac:dyDescent="0.25">
      <c r="A16" s="11">
        <v>29</v>
      </c>
      <c r="B16" s="11" t="s">
        <v>42</v>
      </c>
      <c r="C16" s="11" t="s">
        <v>69</v>
      </c>
      <c r="D16" s="12" t="s">
        <v>44</v>
      </c>
      <c r="E16" s="12" t="s">
        <v>45</v>
      </c>
      <c r="F16" s="13">
        <v>400</v>
      </c>
      <c r="G16" s="13"/>
      <c r="H16" s="12">
        <v>1</v>
      </c>
      <c r="I16" s="139"/>
    </row>
    <row r="17" spans="1:9" outlineLevel="1" x14ac:dyDescent="0.25">
      <c r="A17" s="11">
        <v>31</v>
      </c>
      <c r="B17" s="11" t="s">
        <v>42</v>
      </c>
      <c r="C17" s="11" t="s">
        <v>49</v>
      </c>
      <c r="D17" s="12" t="s">
        <v>44</v>
      </c>
      <c r="E17" s="12" t="s">
        <v>45</v>
      </c>
      <c r="F17" s="13">
        <v>300</v>
      </c>
      <c r="G17" s="13"/>
      <c r="H17" s="12">
        <v>1</v>
      </c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/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IBIUNA</v>
      </c>
      <c r="D33" s="16" t="str">
        <f>D12</f>
        <v>VISITA A BASE</v>
      </c>
      <c r="E33" s="16" t="str">
        <f>E12</f>
        <v>VEICULO SINDICATO</v>
      </c>
      <c r="F33" s="17">
        <f>SUM(F12:F31)</f>
        <v>1900</v>
      </c>
      <c r="G33" s="17">
        <f>SUM(G12:G31)</f>
        <v>0</v>
      </c>
      <c r="H33" s="22">
        <f>SUM(H12:H32)</f>
        <v>6</v>
      </c>
      <c r="I33" s="139"/>
    </row>
    <row r="34" spans="1:9" outlineLevel="1" x14ac:dyDescent="0.25">
      <c r="A34" s="23"/>
      <c r="B34" s="18"/>
      <c r="C34" s="18" t="str">
        <f t="shared" ref="C34:D37" si="0">C13</f>
        <v>IPERO</v>
      </c>
      <c r="D34" s="18" t="str">
        <f t="shared" si="0"/>
        <v>VISITA A BASE</v>
      </c>
      <c r="E34" s="18" t="str">
        <f t="shared" ref="E34:E42" si="1">E13</f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ITU</v>
      </c>
      <c r="D35" s="18" t="str">
        <f t="shared" si="0"/>
        <v>VISITA A BASE</v>
      </c>
      <c r="E35" s="18" t="str">
        <f t="shared" si="1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PIEDADE</v>
      </c>
      <c r="D36" s="18" t="str">
        <f t="shared" si="0"/>
        <v>VISITA A BASE</v>
      </c>
      <c r="E36" s="18" t="str">
        <f t="shared" si="1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 t="str">
        <f t="shared" si="0"/>
        <v>LARANJAL PAULISTA</v>
      </c>
      <c r="D37" s="18" t="str">
        <f t="shared" si="0"/>
        <v>VISITA A BASE</v>
      </c>
      <c r="E37" s="18" t="str">
        <f t="shared" si="1"/>
        <v>VEICULO SINDICATO</v>
      </c>
      <c r="F37" s="19"/>
      <c r="G37" s="19"/>
      <c r="H37" s="24"/>
      <c r="I37" s="139"/>
    </row>
    <row r="38" spans="1:9" outlineLevel="1" x14ac:dyDescent="0.25">
      <c r="A38" s="23"/>
      <c r="B38" s="18"/>
      <c r="C38" s="18" t="str">
        <f t="shared" ref="C38:C42" si="2">C17</f>
        <v>PIEDADE</v>
      </c>
      <c r="D38" s="18" t="str">
        <f>D17</f>
        <v>VISITA A BASE</v>
      </c>
      <c r="E38" s="18" t="str">
        <f t="shared" si="1"/>
        <v>VEICULO SINDICATO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2"/>
        <v>0</v>
      </c>
      <c r="D39" s="18">
        <f>D18</f>
        <v>0</v>
      </c>
      <c r="E39" s="18">
        <f t="shared" si="1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2"/>
        <v>0</v>
      </c>
      <c r="D40" s="18">
        <f>D19</f>
        <v>0</v>
      </c>
      <c r="E40" s="18">
        <f t="shared" si="1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2"/>
        <v>0</v>
      </c>
      <c r="D41" s="18">
        <f>D20</f>
        <v>0</v>
      </c>
      <c r="E41" s="18">
        <f t="shared" si="1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2"/>
        <v>0</v>
      </c>
      <c r="D42" s="26">
        <f>D21</f>
        <v>0</v>
      </c>
      <c r="E42" s="26">
        <f t="shared" si="1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ADELSON ALEXANDRINO DA SILVA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DIRETOR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1</v>
      </c>
      <c r="B50" s="37" t="s">
        <v>42</v>
      </c>
      <c r="C50" s="37" t="s">
        <v>48</v>
      </c>
      <c r="D50" s="38" t="s">
        <v>44</v>
      </c>
      <c r="E50" s="38" t="s">
        <v>45</v>
      </c>
      <c r="F50" s="39">
        <v>300</v>
      </c>
      <c r="G50" s="39"/>
      <c r="H50" s="38">
        <v>1</v>
      </c>
      <c r="I50" s="139"/>
    </row>
    <row r="51" spans="1:9" outlineLevel="1" x14ac:dyDescent="0.25">
      <c r="A51" s="37">
        <v>8</v>
      </c>
      <c r="B51" s="37" t="s">
        <v>42</v>
      </c>
      <c r="C51" s="37" t="s">
        <v>111</v>
      </c>
      <c r="D51" s="38" t="s">
        <v>44</v>
      </c>
      <c r="E51" s="38" t="s">
        <v>45</v>
      </c>
      <c r="F51" s="39">
        <v>400</v>
      </c>
      <c r="G51" s="39"/>
      <c r="H51" s="38">
        <v>1</v>
      </c>
      <c r="I51" s="139"/>
    </row>
    <row r="52" spans="1:9" outlineLevel="1" x14ac:dyDescent="0.25">
      <c r="A52" s="37">
        <v>15</v>
      </c>
      <c r="B52" s="37" t="s">
        <v>42</v>
      </c>
      <c r="C52" s="37" t="s">
        <v>49</v>
      </c>
      <c r="D52" s="38" t="s">
        <v>44</v>
      </c>
      <c r="E52" s="38" t="s">
        <v>45</v>
      </c>
      <c r="F52" s="39">
        <v>300</v>
      </c>
      <c r="G52" s="39"/>
      <c r="H52" s="38">
        <v>1</v>
      </c>
      <c r="I52" s="139"/>
    </row>
    <row r="53" spans="1:9" outlineLevel="1" x14ac:dyDescent="0.25">
      <c r="A53" s="37">
        <v>22</v>
      </c>
      <c r="B53" s="37" t="s">
        <v>42</v>
      </c>
      <c r="C53" s="37" t="s">
        <v>55</v>
      </c>
      <c r="D53" s="38" t="s">
        <v>44</v>
      </c>
      <c r="E53" s="38" t="s">
        <v>45</v>
      </c>
      <c r="F53" s="39">
        <v>300</v>
      </c>
      <c r="G53" s="39"/>
      <c r="H53" s="38">
        <v>1</v>
      </c>
      <c r="I53" s="139"/>
    </row>
    <row r="54" spans="1:9" outlineLevel="1" x14ac:dyDescent="0.25">
      <c r="A54" s="37">
        <v>26</v>
      </c>
      <c r="B54" s="37" t="s">
        <v>42</v>
      </c>
      <c r="C54" s="37" t="s">
        <v>49</v>
      </c>
      <c r="D54" s="38" t="s">
        <v>44</v>
      </c>
      <c r="E54" s="38" t="s">
        <v>45</v>
      </c>
      <c r="F54" s="39">
        <v>300</v>
      </c>
      <c r="G54" s="39"/>
      <c r="H54" s="38">
        <v>1</v>
      </c>
      <c r="I54" s="139"/>
    </row>
    <row r="55" spans="1:9" outlineLevel="1" x14ac:dyDescent="0.25">
      <c r="A55" s="37">
        <v>27</v>
      </c>
      <c r="B55" s="37" t="s">
        <v>42</v>
      </c>
      <c r="C55" s="37" t="s">
        <v>70</v>
      </c>
      <c r="D55" s="38" t="s">
        <v>44</v>
      </c>
      <c r="E55" s="38" t="s">
        <v>45</v>
      </c>
      <c r="F55" s="39">
        <v>400</v>
      </c>
      <c r="G55" s="39"/>
      <c r="H55" s="38">
        <v>1</v>
      </c>
      <c r="I55" s="139"/>
    </row>
    <row r="56" spans="1:9" outlineLevel="1" x14ac:dyDescent="0.25">
      <c r="A56" s="37"/>
      <c r="B56" s="37"/>
      <c r="C56" s="37"/>
      <c r="D56" s="38"/>
      <c r="E56" s="38"/>
      <c r="F56" s="39"/>
      <c r="G56" s="39"/>
      <c r="H56" s="38"/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SÃO ROQUE</v>
      </c>
      <c r="D71" s="44" t="str">
        <f>D50</f>
        <v>VISITA A BASE</v>
      </c>
      <c r="E71" s="44" t="str">
        <f>E50</f>
        <v>VEICULO SINDICATO</v>
      </c>
      <c r="F71" s="45">
        <f>SUM(F50:F69)</f>
        <v>2000</v>
      </c>
      <c r="G71" s="45">
        <f>SUM(G50:G69)</f>
        <v>0</v>
      </c>
      <c r="H71" s="46">
        <f>SUM(H50:H70)</f>
        <v>6</v>
      </c>
      <c r="I71" s="139"/>
    </row>
    <row r="72" spans="1:9" outlineLevel="1" x14ac:dyDescent="0.25">
      <c r="A72" s="47"/>
      <c r="B72" s="113"/>
      <c r="C72" s="48" t="str">
        <f t="shared" ref="C72:E80" si="3">C51</f>
        <v>CERQUILHO/BOITUVA</v>
      </c>
      <c r="D72" s="48" t="str">
        <f t="shared" si="3"/>
        <v>VISITA A BASE</v>
      </c>
      <c r="E72" s="48" t="str">
        <f t="shared" si="3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3"/>
        <v>PIEDADE</v>
      </c>
      <c r="D73" s="48" t="str">
        <f t="shared" si="3"/>
        <v>VISITA A BASE</v>
      </c>
      <c r="E73" s="48" t="str">
        <f t="shared" si="3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3"/>
        <v>PILAR DO SUL</v>
      </c>
      <c r="D74" s="48" t="str">
        <f t="shared" si="3"/>
        <v>VISITA A BASE</v>
      </c>
      <c r="E74" s="48" t="str">
        <f t="shared" si="3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 t="str">
        <f t="shared" si="3"/>
        <v>PIEDADE</v>
      </c>
      <c r="D75" s="48" t="str">
        <f t="shared" si="3"/>
        <v>VISITA A BASE</v>
      </c>
      <c r="E75" s="48" t="str">
        <f t="shared" si="3"/>
        <v>VEICULO SINDICATO</v>
      </c>
      <c r="F75" s="49"/>
      <c r="G75" s="49"/>
      <c r="H75" s="50"/>
      <c r="I75" s="139"/>
    </row>
    <row r="76" spans="1:9" outlineLevel="1" x14ac:dyDescent="0.25">
      <c r="A76" s="47"/>
      <c r="B76" s="113"/>
      <c r="C76" s="48" t="str">
        <f t="shared" si="3"/>
        <v>TATUI</v>
      </c>
      <c r="D76" s="48" t="str">
        <f t="shared" si="3"/>
        <v>VISITA A BASE</v>
      </c>
      <c r="E76" s="48" t="str">
        <f t="shared" si="3"/>
        <v>VEICULO SINDICATO</v>
      </c>
      <c r="F76" s="49"/>
      <c r="G76" s="49"/>
      <c r="H76" s="50"/>
      <c r="I76" s="139"/>
    </row>
    <row r="77" spans="1:9" outlineLevel="1" x14ac:dyDescent="0.25">
      <c r="A77" s="47"/>
      <c r="B77" s="113"/>
      <c r="C77" s="48">
        <f t="shared" si="3"/>
        <v>0</v>
      </c>
      <c r="D77" s="48">
        <f t="shared" si="3"/>
        <v>0</v>
      </c>
      <c r="E77" s="48">
        <f t="shared" si="3"/>
        <v>0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3"/>
        <v>0</v>
      </c>
      <c r="D78" s="48">
        <f t="shared" si="3"/>
        <v>0</v>
      </c>
      <c r="E78" s="48">
        <f t="shared" si="3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3"/>
        <v>0</v>
      </c>
      <c r="D79" s="48">
        <f t="shared" si="3"/>
        <v>0</v>
      </c>
      <c r="E79" s="48">
        <f t="shared" si="3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3"/>
        <v>0</v>
      </c>
      <c r="D80" s="52">
        <f t="shared" si="3"/>
        <v>0</v>
      </c>
      <c r="E80" s="52">
        <f t="shared" si="3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ADELSON ALEXANDRINO DA SILVA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DIRETOR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1</v>
      </c>
      <c r="B88" s="63" t="s">
        <v>42</v>
      </c>
      <c r="C88" s="63" t="s">
        <v>47</v>
      </c>
      <c r="D88" s="64" t="s">
        <v>44</v>
      </c>
      <c r="E88" s="64" t="s">
        <v>45</v>
      </c>
      <c r="F88" s="65">
        <v>300</v>
      </c>
      <c r="G88" s="65"/>
      <c r="H88" s="64">
        <v>1</v>
      </c>
      <c r="I88" s="139"/>
    </row>
    <row r="89" spans="1:9" outlineLevel="1" x14ac:dyDescent="0.25">
      <c r="A89" s="63">
        <v>5</v>
      </c>
      <c r="B89" s="63" t="s">
        <v>42</v>
      </c>
      <c r="C89" s="63" t="s">
        <v>67</v>
      </c>
      <c r="D89" s="64" t="s">
        <v>44</v>
      </c>
      <c r="E89" s="64" t="s">
        <v>45</v>
      </c>
      <c r="F89" s="65">
        <v>300</v>
      </c>
      <c r="G89" s="65"/>
      <c r="H89" s="64">
        <v>1</v>
      </c>
      <c r="I89" s="139"/>
    </row>
    <row r="90" spans="1:9" outlineLevel="1" x14ac:dyDescent="0.25">
      <c r="A90" s="63">
        <v>8</v>
      </c>
      <c r="B90" s="63" t="s">
        <v>42</v>
      </c>
      <c r="C90" s="63" t="s">
        <v>55</v>
      </c>
      <c r="D90" s="64" t="s">
        <v>44</v>
      </c>
      <c r="E90" s="64" t="s">
        <v>45</v>
      </c>
      <c r="F90" s="65">
        <v>300</v>
      </c>
      <c r="G90" s="65"/>
      <c r="H90" s="64">
        <v>1</v>
      </c>
      <c r="I90" s="139"/>
    </row>
    <row r="91" spans="1:9" outlineLevel="1" x14ac:dyDescent="0.25">
      <c r="A91" s="63">
        <v>12</v>
      </c>
      <c r="B91" s="63" t="s">
        <v>42</v>
      </c>
      <c r="C91" s="63" t="s">
        <v>75</v>
      </c>
      <c r="D91" s="64" t="s">
        <v>44</v>
      </c>
      <c r="E91" s="64" t="s">
        <v>45</v>
      </c>
      <c r="F91" s="65">
        <v>300</v>
      </c>
      <c r="G91" s="65"/>
      <c r="H91" s="64">
        <v>1</v>
      </c>
      <c r="I91" s="139"/>
    </row>
    <row r="92" spans="1:9" outlineLevel="1" x14ac:dyDescent="0.25">
      <c r="A92" s="63">
        <v>14</v>
      </c>
      <c r="B92" s="63" t="s">
        <v>42</v>
      </c>
      <c r="C92" s="63" t="s">
        <v>70</v>
      </c>
      <c r="D92" s="64" t="s">
        <v>44</v>
      </c>
      <c r="E92" s="64" t="s">
        <v>45</v>
      </c>
      <c r="F92" s="65">
        <v>350</v>
      </c>
      <c r="G92" s="65"/>
      <c r="H92" s="64">
        <v>1</v>
      </c>
      <c r="I92" s="139"/>
    </row>
    <row r="93" spans="1:9" outlineLevel="1" x14ac:dyDescent="0.25">
      <c r="A93" s="63">
        <v>18</v>
      </c>
      <c r="B93" s="63" t="s">
        <v>42</v>
      </c>
      <c r="C93" s="63" t="s">
        <v>99</v>
      </c>
      <c r="D93" s="64" t="s">
        <v>44</v>
      </c>
      <c r="E93" s="64" t="s">
        <v>45</v>
      </c>
      <c r="F93" s="65">
        <v>300</v>
      </c>
      <c r="G93" s="65"/>
      <c r="H93" s="64">
        <v>1</v>
      </c>
      <c r="I93" s="139"/>
    </row>
    <row r="94" spans="1:9" outlineLevel="1" x14ac:dyDescent="0.25">
      <c r="A94" s="63">
        <v>21</v>
      </c>
      <c r="B94" s="63" t="s">
        <v>42</v>
      </c>
      <c r="C94" s="63" t="s">
        <v>115</v>
      </c>
      <c r="D94" s="64" t="s">
        <v>44</v>
      </c>
      <c r="E94" s="64" t="s">
        <v>45</v>
      </c>
      <c r="F94" s="65">
        <v>300</v>
      </c>
      <c r="G94" s="65">
        <v>100</v>
      </c>
      <c r="H94" s="64">
        <v>1</v>
      </c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ITU</v>
      </c>
      <c r="D109" s="70" t="str">
        <f>D88</f>
        <v>VISITA A BASE</v>
      </c>
      <c r="E109" s="70" t="str">
        <f>E88</f>
        <v>VEICULO SINDICATO</v>
      </c>
      <c r="F109" s="71">
        <f>SUM(F88:F107)</f>
        <v>2150</v>
      </c>
      <c r="G109" s="71">
        <f>SUM(G88:G107)</f>
        <v>100</v>
      </c>
      <c r="H109" s="72">
        <f>SUM(H88:H108)</f>
        <v>7</v>
      </c>
      <c r="I109" s="139"/>
    </row>
    <row r="110" spans="1:9" outlineLevel="1" x14ac:dyDescent="0.25">
      <c r="A110" s="73"/>
      <c r="B110" s="74"/>
      <c r="C110" s="74" t="str">
        <f t="shared" ref="C110:E118" si="4">C89</f>
        <v>BOITUVA</v>
      </c>
      <c r="D110" s="74" t="str">
        <f t="shared" si="4"/>
        <v>VISITA A BASE</v>
      </c>
      <c r="E110" s="74" t="str">
        <f t="shared" si="4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4"/>
        <v>PILAR DO SUL</v>
      </c>
      <c r="D111" s="74" t="str">
        <f t="shared" si="4"/>
        <v>VISITA A BASE</v>
      </c>
      <c r="E111" s="74" t="str">
        <f t="shared" si="4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 t="str">
        <f t="shared" si="4"/>
        <v>CAPELA DO ALTO</v>
      </c>
      <c r="D112" s="74" t="str">
        <f t="shared" si="4"/>
        <v>VISITA A BASE</v>
      </c>
      <c r="E112" s="74" t="str">
        <f t="shared" si="4"/>
        <v>VEICULO SINDICATO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 t="str">
        <f t="shared" si="4"/>
        <v>TATUI</v>
      </c>
      <c r="D113" s="74" t="str">
        <f t="shared" si="4"/>
        <v>VISITA A BASE</v>
      </c>
      <c r="E113" s="74" t="str">
        <f t="shared" si="4"/>
        <v>VEICULO SINDICATO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 t="str">
        <f t="shared" si="4"/>
        <v>IPERÓ</v>
      </c>
      <c r="D114" s="74" t="str">
        <f t="shared" si="4"/>
        <v>VISITA A BASE</v>
      </c>
      <c r="E114" s="74" t="str">
        <f t="shared" si="4"/>
        <v>VEICULO SINDICATO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 t="str">
        <f t="shared" si="4"/>
        <v>VOTORANTIM/PIEDADE</v>
      </c>
      <c r="D115" s="74" t="str">
        <f t="shared" si="4"/>
        <v>VISITA A BASE</v>
      </c>
      <c r="E115" s="74" t="str">
        <f t="shared" si="4"/>
        <v>VEICULO SINDICATO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4"/>
        <v>0</v>
      </c>
      <c r="D116" s="74">
        <f t="shared" si="4"/>
        <v>0</v>
      </c>
      <c r="E116" s="74">
        <f t="shared" si="4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4"/>
        <v>0</v>
      </c>
      <c r="D117" s="74">
        <f t="shared" si="4"/>
        <v>0</v>
      </c>
      <c r="E117" s="74">
        <f t="shared" si="4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4"/>
        <v>0</v>
      </c>
      <c r="D118" s="78">
        <f t="shared" si="4"/>
        <v>0</v>
      </c>
      <c r="E118" s="78">
        <f t="shared" si="4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'RESUMO 1'!$B$5</f>
        <v>ADELSON ALEXANDRINO DA SILVA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'RESUMO 1'!$F$5</f>
        <v>DIRETOR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3</v>
      </c>
      <c r="B128" s="11" t="s">
        <v>42</v>
      </c>
      <c r="C128" s="11" t="s">
        <v>47</v>
      </c>
      <c r="D128" s="12" t="s">
        <v>44</v>
      </c>
      <c r="E128" s="12" t="s">
        <v>45</v>
      </c>
      <c r="F128" s="13">
        <v>300</v>
      </c>
      <c r="G128" s="13"/>
      <c r="H128" s="12">
        <v>1</v>
      </c>
      <c r="I128" s="139"/>
    </row>
    <row r="129" spans="1:9" outlineLevel="1" x14ac:dyDescent="0.25">
      <c r="A129" s="11">
        <v>4</v>
      </c>
      <c r="B129" s="11" t="s">
        <v>42</v>
      </c>
      <c r="C129" s="11" t="s">
        <v>49</v>
      </c>
      <c r="D129" s="12" t="s">
        <v>44</v>
      </c>
      <c r="E129" s="12" t="s">
        <v>45</v>
      </c>
      <c r="F129" s="13">
        <v>300</v>
      </c>
      <c r="G129" s="13"/>
      <c r="H129" s="12">
        <v>1</v>
      </c>
      <c r="I129" s="139"/>
    </row>
    <row r="130" spans="1:9" outlineLevel="1" x14ac:dyDescent="0.25">
      <c r="A130" s="11">
        <v>11</v>
      </c>
      <c r="B130" s="11" t="s">
        <v>42</v>
      </c>
      <c r="C130" s="11" t="s">
        <v>58</v>
      </c>
      <c r="D130" s="12" t="s">
        <v>44</v>
      </c>
      <c r="E130" s="12" t="s">
        <v>45</v>
      </c>
      <c r="F130" s="13">
        <v>300</v>
      </c>
      <c r="G130" s="13"/>
      <c r="H130" s="12">
        <v>1</v>
      </c>
      <c r="I130" s="139"/>
    </row>
    <row r="131" spans="1:9" outlineLevel="1" x14ac:dyDescent="0.25">
      <c r="A131" s="11">
        <v>20</v>
      </c>
      <c r="B131" s="11" t="s">
        <v>42</v>
      </c>
      <c r="C131" s="11" t="s">
        <v>48</v>
      </c>
      <c r="D131" s="12" t="s">
        <v>44</v>
      </c>
      <c r="E131" s="12" t="s">
        <v>45</v>
      </c>
      <c r="F131" s="13">
        <v>300</v>
      </c>
      <c r="G131" s="13"/>
      <c r="H131" s="12">
        <v>1</v>
      </c>
      <c r="I131" s="139"/>
    </row>
    <row r="132" spans="1:9" outlineLevel="1" x14ac:dyDescent="0.25">
      <c r="A132" s="11">
        <v>24</v>
      </c>
      <c r="B132" s="11" t="s">
        <v>42</v>
      </c>
      <c r="C132" s="11" t="s">
        <v>46</v>
      </c>
      <c r="D132" s="12" t="s">
        <v>44</v>
      </c>
      <c r="E132" s="12" t="s">
        <v>45</v>
      </c>
      <c r="F132" s="13">
        <v>300</v>
      </c>
      <c r="G132" s="13"/>
      <c r="H132" s="12">
        <v>1</v>
      </c>
      <c r="I132" s="139"/>
    </row>
    <row r="133" spans="1:9" outlineLevel="1" x14ac:dyDescent="0.25">
      <c r="A133" s="11">
        <v>25</v>
      </c>
      <c r="B133" s="11" t="s">
        <v>42</v>
      </c>
      <c r="C133" s="11" t="s">
        <v>47</v>
      </c>
      <c r="D133" s="12" t="s">
        <v>44</v>
      </c>
      <c r="E133" s="12" t="s">
        <v>45</v>
      </c>
      <c r="F133" s="13">
        <v>300</v>
      </c>
      <c r="G133" s="13"/>
      <c r="H133" s="12">
        <v>1</v>
      </c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ITU</v>
      </c>
      <c r="D149" s="16" t="str">
        <f>D128</f>
        <v>VISITA A BASE</v>
      </c>
      <c r="E149" s="16" t="str">
        <f>E128</f>
        <v>VEICULO SINDICATO</v>
      </c>
      <c r="F149" s="17">
        <f>SUM(F128:F147)</f>
        <v>1800</v>
      </c>
      <c r="G149" s="17">
        <f>SUM(G128:G147)</f>
        <v>0</v>
      </c>
      <c r="H149" s="22">
        <f>SUM(H128:H148)</f>
        <v>6</v>
      </c>
      <c r="I149" s="139"/>
    </row>
    <row r="150" spans="1:9" outlineLevel="1" x14ac:dyDescent="0.25">
      <c r="A150" s="23"/>
      <c r="B150" s="18"/>
      <c r="C150" s="18" t="str">
        <f t="shared" ref="C150:D153" si="5">C129</f>
        <v>PIEDADE</v>
      </c>
      <c r="D150" s="18" t="str">
        <f t="shared" si="5"/>
        <v>VISITA A BASE</v>
      </c>
      <c r="E150" s="18" t="str">
        <f t="shared" ref="E150:E158" si="6">E129</f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5"/>
        <v>IBIUNA</v>
      </c>
      <c r="D151" s="18" t="str">
        <f t="shared" si="5"/>
        <v>VISITA A BASE</v>
      </c>
      <c r="E151" s="18" t="str">
        <f t="shared" si="6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5"/>
        <v>SÃO ROQUE</v>
      </c>
      <c r="D152" s="18" t="str">
        <f t="shared" si="5"/>
        <v>VISITA A BASE</v>
      </c>
      <c r="E152" s="18" t="str">
        <f t="shared" si="6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 t="str">
        <f t="shared" si="5"/>
        <v>SALTO DE PIRAPORA</v>
      </c>
      <c r="D153" s="18" t="str">
        <f t="shared" si="5"/>
        <v>VISITA A BASE</v>
      </c>
      <c r="E153" s="18" t="str">
        <f t="shared" si="6"/>
        <v>VEICULO SINDICATO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 t="str">
        <f t="shared" ref="C154:C158" si="7">C133</f>
        <v>ITU</v>
      </c>
      <c r="D154" s="18" t="str">
        <f>D133</f>
        <v>VISITA A BASE</v>
      </c>
      <c r="E154" s="18" t="str">
        <f t="shared" si="6"/>
        <v>VEICULO SINDICATO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7"/>
        <v>0</v>
      </c>
      <c r="D155" s="18">
        <f>D134</f>
        <v>0</v>
      </c>
      <c r="E155" s="18">
        <f t="shared" si="6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7"/>
        <v>0</v>
      </c>
      <c r="D156" s="18">
        <f>D135</f>
        <v>0</v>
      </c>
      <c r="E156" s="18">
        <f t="shared" si="6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7"/>
        <v>0</v>
      </c>
      <c r="D157" s="18">
        <f>D136</f>
        <v>0</v>
      </c>
      <c r="E157" s="18">
        <f t="shared" si="6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7"/>
        <v>0</v>
      </c>
      <c r="D158" s="26">
        <f>D137</f>
        <v>0</v>
      </c>
      <c r="E158" s="26">
        <f t="shared" si="6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ADELSON ALEXANDRINO DA SILVA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DIRETOR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2</v>
      </c>
      <c r="B166" s="37" t="s">
        <v>42</v>
      </c>
      <c r="C166" s="37" t="s">
        <v>48</v>
      </c>
      <c r="D166" s="38" t="s">
        <v>44</v>
      </c>
      <c r="E166" s="128" t="s">
        <v>45</v>
      </c>
      <c r="F166" s="39">
        <v>300</v>
      </c>
      <c r="G166" s="39"/>
      <c r="H166" s="38">
        <v>1</v>
      </c>
      <c r="I166" s="139"/>
    </row>
    <row r="167" spans="1:9" outlineLevel="1" x14ac:dyDescent="0.25">
      <c r="A167" s="37">
        <v>9</v>
      </c>
      <c r="B167" s="37" t="s">
        <v>42</v>
      </c>
      <c r="C167" s="37" t="s">
        <v>46</v>
      </c>
      <c r="D167" s="38" t="s">
        <v>44</v>
      </c>
      <c r="E167" s="128" t="s">
        <v>45</v>
      </c>
      <c r="F167" s="39">
        <v>300</v>
      </c>
      <c r="G167" s="39">
        <v>87.05</v>
      </c>
      <c r="H167" s="38">
        <v>1</v>
      </c>
      <c r="I167" s="139"/>
    </row>
    <row r="168" spans="1:9" outlineLevel="1" x14ac:dyDescent="0.25">
      <c r="A168" s="37">
        <v>11</v>
      </c>
      <c r="B168" s="37" t="s">
        <v>42</v>
      </c>
      <c r="C168" s="37" t="s">
        <v>47</v>
      </c>
      <c r="D168" s="38" t="s">
        <v>44</v>
      </c>
      <c r="E168" s="128" t="s">
        <v>45</v>
      </c>
      <c r="F168" s="39">
        <v>300</v>
      </c>
      <c r="G168" s="39"/>
      <c r="H168" s="38">
        <v>1</v>
      </c>
      <c r="I168" s="139"/>
    </row>
    <row r="169" spans="1:9" outlineLevel="1" x14ac:dyDescent="0.25">
      <c r="A169" s="37">
        <v>25</v>
      </c>
      <c r="B169" s="37" t="s">
        <v>42</v>
      </c>
      <c r="C169" s="37" t="s">
        <v>49</v>
      </c>
      <c r="D169" s="38" t="s">
        <v>44</v>
      </c>
      <c r="E169" s="128" t="s">
        <v>45</v>
      </c>
      <c r="F169" s="39">
        <v>300</v>
      </c>
      <c r="G169" s="39">
        <v>45.68</v>
      </c>
      <c r="H169" s="38">
        <v>1</v>
      </c>
      <c r="I169" s="139"/>
    </row>
    <row r="170" spans="1:9" outlineLevel="1" x14ac:dyDescent="0.25">
      <c r="A170" s="37">
        <v>30</v>
      </c>
      <c r="B170" s="37" t="s">
        <v>42</v>
      </c>
      <c r="C170" s="37" t="s">
        <v>47</v>
      </c>
      <c r="D170" s="38" t="s">
        <v>44</v>
      </c>
      <c r="E170" s="128" t="s">
        <v>45</v>
      </c>
      <c r="F170" s="39">
        <v>300</v>
      </c>
      <c r="G170" s="39"/>
      <c r="H170" s="38">
        <v>1</v>
      </c>
      <c r="I170" s="139"/>
    </row>
    <row r="171" spans="1:9" outlineLevel="1" x14ac:dyDescent="0.25">
      <c r="A171" s="37">
        <v>31</v>
      </c>
      <c r="B171" s="37" t="s">
        <v>42</v>
      </c>
      <c r="C171" s="37" t="s">
        <v>43</v>
      </c>
      <c r="D171" s="38" t="s">
        <v>44</v>
      </c>
      <c r="E171" s="128" t="s">
        <v>45</v>
      </c>
      <c r="F171" s="39">
        <v>350</v>
      </c>
      <c r="G171" s="39"/>
      <c r="H171" s="38">
        <v>1</v>
      </c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SÃO ROQUE</v>
      </c>
      <c r="D187" s="44" t="str">
        <f>D166</f>
        <v>VISITA A BASE</v>
      </c>
      <c r="E187" s="44" t="str">
        <f>E166</f>
        <v>VEICULO SINDICATO</v>
      </c>
      <c r="F187" s="45">
        <f>SUM(F166:F185)</f>
        <v>1850</v>
      </c>
      <c r="G187" s="45">
        <f>SUM(G166:G185)</f>
        <v>132.72999999999999</v>
      </c>
      <c r="H187" s="46">
        <f>SUM(H166:H186)</f>
        <v>6</v>
      </c>
      <c r="I187" s="139"/>
    </row>
    <row r="188" spans="1:9" outlineLevel="1" x14ac:dyDescent="0.25">
      <c r="A188" s="47"/>
      <c r="B188" s="113"/>
      <c r="C188" s="48" t="str">
        <f t="shared" ref="C188:E188" si="8">C167</f>
        <v>SALTO DE PIRAPORA</v>
      </c>
      <c r="D188" s="48" t="str">
        <f t="shared" si="8"/>
        <v>VISITA A BASE</v>
      </c>
      <c r="E188" s="48" t="str">
        <f t="shared" si="8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ref="C189:E189" si="9">C168</f>
        <v>ITU</v>
      </c>
      <c r="D189" s="48" t="str">
        <f t="shared" si="9"/>
        <v>VISITA A BASE</v>
      </c>
      <c r="E189" s="48" t="str">
        <f t="shared" si="9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ref="C190:E190" si="10">C169</f>
        <v>PIEDADE</v>
      </c>
      <c r="D190" s="48" t="str">
        <f t="shared" si="10"/>
        <v>VISITA A BASE</v>
      </c>
      <c r="E190" s="48" t="str">
        <f t="shared" si="10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 t="str">
        <f t="shared" ref="C191:E191" si="11">C170</f>
        <v>ITU</v>
      </c>
      <c r="D191" s="48" t="str">
        <f t="shared" si="11"/>
        <v>VISITA A BASE</v>
      </c>
      <c r="E191" s="48" t="str">
        <f t="shared" si="11"/>
        <v>VEICULO SINDICATO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 t="str">
        <f t="shared" ref="C192:E192" si="12">C171</f>
        <v>ITAPETININGA</v>
      </c>
      <c r="D192" s="48" t="str">
        <f t="shared" si="12"/>
        <v>VISITA A BASE</v>
      </c>
      <c r="E192" s="48" t="str">
        <f t="shared" si="12"/>
        <v>VEICULO SINDICATO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ref="C193:E193" si="13">C172</f>
        <v>0</v>
      </c>
      <c r="D193" s="48">
        <f t="shared" si="13"/>
        <v>0</v>
      </c>
      <c r="E193" s="48">
        <f t="shared" si="13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ref="C194:E194" si="14">C173</f>
        <v>0</v>
      </c>
      <c r="D194" s="48">
        <f t="shared" si="14"/>
        <v>0</v>
      </c>
      <c r="E194" s="48">
        <f t="shared" si="1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ref="C195:E195" si="15">C174</f>
        <v>0</v>
      </c>
      <c r="D195" s="48">
        <f t="shared" si="15"/>
        <v>0</v>
      </c>
      <c r="E195" s="48">
        <f t="shared" si="15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ref="C196:E196" si="16">C175</f>
        <v>0</v>
      </c>
      <c r="D196" s="52">
        <f t="shared" si="16"/>
        <v>0</v>
      </c>
      <c r="E196" s="52">
        <f t="shared" si="16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ADELSON ALEXANDRINO DA SILVA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DIRETOR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12</v>
      </c>
      <c r="B204" s="63" t="s">
        <v>42</v>
      </c>
      <c r="C204" s="63" t="s">
        <v>77</v>
      </c>
      <c r="D204" s="64" t="s">
        <v>44</v>
      </c>
      <c r="E204" s="64" t="s">
        <v>45</v>
      </c>
      <c r="F204" s="65">
        <v>300</v>
      </c>
      <c r="G204" s="65"/>
      <c r="H204" s="64">
        <v>1</v>
      </c>
      <c r="I204" s="139"/>
    </row>
    <row r="205" spans="1:9" outlineLevel="1" x14ac:dyDescent="0.25">
      <c r="A205" s="63">
        <v>20</v>
      </c>
      <c r="B205" s="63" t="s">
        <v>42</v>
      </c>
      <c r="C205" s="63" t="s">
        <v>78</v>
      </c>
      <c r="D205" s="64" t="s">
        <v>44</v>
      </c>
      <c r="E205" s="64" t="s">
        <v>45</v>
      </c>
      <c r="F205" s="65">
        <v>300</v>
      </c>
      <c r="G205" s="65"/>
      <c r="H205" s="64">
        <v>1</v>
      </c>
      <c r="I205" s="139"/>
    </row>
    <row r="206" spans="1:9" outlineLevel="1" x14ac:dyDescent="0.25">
      <c r="A206" s="63">
        <v>21</v>
      </c>
      <c r="B206" s="63" t="s">
        <v>42</v>
      </c>
      <c r="C206" s="63" t="s">
        <v>58</v>
      </c>
      <c r="D206" s="64" t="s">
        <v>44</v>
      </c>
      <c r="E206" s="64" t="s">
        <v>45</v>
      </c>
      <c r="F206" s="65">
        <v>300</v>
      </c>
      <c r="G206" s="65">
        <v>66.680000000000007</v>
      </c>
      <c r="H206" s="64">
        <v>1</v>
      </c>
      <c r="I206" s="139"/>
    </row>
    <row r="207" spans="1:9" outlineLevel="1" x14ac:dyDescent="0.25">
      <c r="A207" s="63">
        <v>23</v>
      </c>
      <c r="B207" s="63" t="s">
        <v>42</v>
      </c>
      <c r="C207" s="63" t="s">
        <v>49</v>
      </c>
      <c r="D207" s="64" t="s">
        <v>44</v>
      </c>
      <c r="E207" s="64" t="s">
        <v>45</v>
      </c>
      <c r="F207" s="65">
        <v>300</v>
      </c>
      <c r="G207" s="65">
        <v>70.349999999999994</v>
      </c>
      <c r="H207" s="64">
        <v>1</v>
      </c>
      <c r="I207" s="139"/>
    </row>
    <row r="208" spans="1:9" outlineLevel="1" x14ac:dyDescent="0.25">
      <c r="A208" s="63">
        <v>24</v>
      </c>
      <c r="B208" s="63" t="s">
        <v>42</v>
      </c>
      <c r="C208" s="63" t="s">
        <v>79</v>
      </c>
      <c r="D208" s="64" t="s">
        <v>44</v>
      </c>
      <c r="E208" s="64" t="s">
        <v>45</v>
      </c>
      <c r="F208" s="65">
        <v>300</v>
      </c>
      <c r="G208" s="65">
        <v>23.2</v>
      </c>
      <c r="H208" s="64">
        <v>1</v>
      </c>
      <c r="I208" s="139"/>
    </row>
    <row r="209" spans="1:9" outlineLevel="1" x14ac:dyDescent="0.25">
      <c r="A209" s="63">
        <v>30</v>
      </c>
      <c r="B209" s="63" t="s">
        <v>42</v>
      </c>
      <c r="C209" s="63" t="s">
        <v>43</v>
      </c>
      <c r="D209" s="64"/>
      <c r="E209" s="64" t="s">
        <v>45</v>
      </c>
      <c r="F209" s="65">
        <v>350</v>
      </c>
      <c r="G209" s="65"/>
      <c r="H209" s="64">
        <v>1</v>
      </c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ITU/SALTO</v>
      </c>
      <c r="D225" s="70" t="str">
        <f>D204</f>
        <v>VISITA A BASE</v>
      </c>
      <c r="E225" s="70" t="str">
        <f>E204</f>
        <v>VEICULO SINDICATO</v>
      </c>
      <c r="F225" s="71">
        <f>SUM(F204:F223)</f>
        <v>1850</v>
      </c>
      <c r="G225" s="71">
        <f>SUM(G204:G223)</f>
        <v>160.22999999999999</v>
      </c>
      <c r="H225" s="72">
        <f>SUM(H204:H224)</f>
        <v>6</v>
      </c>
      <c r="I225" s="139"/>
    </row>
    <row r="226" spans="1:9" outlineLevel="1" x14ac:dyDescent="0.25">
      <c r="A226" s="73"/>
      <c r="B226" s="74"/>
      <c r="C226" s="74" t="str">
        <f t="shared" ref="C226:E226" si="17">C205</f>
        <v xml:space="preserve">ITU </v>
      </c>
      <c r="D226" s="74" t="str">
        <f t="shared" si="17"/>
        <v>VISITA A BASE</v>
      </c>
      <c r="E226" s="74" t="str">
        <f t="shared" si="17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ref="C227:E227" si="18">C206</f>
        <v>IBIUNA</v>
      </c>
      <c r="D227" s="74" t="str">
        <f t="shared" si="18"/>
        <v>VISITA A BASE</v>
      </c>
      <c r="E227" s="74" t="str">
        <f t="shared" si="18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ref="C228:E228" si="19">C207</f>
        <v>PIEDADE</v>
      </c>
      <c r="D228" s="74" t="str">
        <f t="shared" si="19"/>
        <v>VISITA A BASE</v>
      </c>
      <c r="E228" s="74" t="str">
        <f t="shared" si="19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 t="str">
        <f t="shared" ref="C229:E229" si="20">C208</f>
        <v>ALUMINIO /SÃO ROQUE</v>
      </c>
      <c r="D229" s="74" t="str">
        <f t="shared" si="20"/>
        <v>VISITA A BASE</v>
      </c>
      <c r="E229" s="74" t="str">
        <f t="shared" si="20"/>
        <v>VEICULO SINDICATO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 t="str">
        <f t="shared" ref="C230:E230" si="21">C209</f>
        <v>ITAPETININGA</v>
      </c>
      <c r="D230" s="74">
        <f t="shared" si="21"/>
        <v>0</v>
      </c>
      <c r="E230" s="74" t="str">
        <f t="shared" si="21"/>
        <v>VEICULO SINDICATO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ref="C231:E231" si="22">C210</f>
        <v>0</v>
      </c>
      <c r="D231" s="74">
        <f t="shared" si="22"/>
        <v>0</v>
      </c>
      <c r="E231" s="74">
        <f t="shared" si="22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ref="C232:E232" si="23">C211</f>
        <v>0</v>
      </c>
      <c r="D232" s="74">
        <f t="shared" si="23"/>
        <v>0</v>
      </c>
      <c r="E232" s="74">
        <f t="shared" si="23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ref="C233:E233" si="24">C212</f>
        <v>0</v>
      </c>
      <c r="D233" s="74">
        <f t="shared" si="24"/>
        <v>0</v>
      </c>
      <c r="E233" s="74">
        <f t="shared" si="24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ref="C234:E234" si="25">C213</f>
        <v>0</v>
      </c>
      <c r="D234" s="78">
        <f t="shared" si="25"/>
        <v>0</v>
      </c>
      <c r="E234" s="78">
        <f t="shared" si="2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'RESUMO 1'!$B$5</f>
        <v>ADELSON ALEXANDRINO DA SILVA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'RESUMO 1'!$F$5</f>
        <v>DIRETOR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7</v>
      </c>
      <c r="B244" s="11" t="s">
        <v>42</v>
      </c>
      <c r="C244" s="11" t="s">
        <v>70</v>
      </c>
      <c r="D244" s="12" t="s">
        <v>44</v>
      </c>
      <c r="E244" s="12" t="s">
        <v>45</v>
      </c>
      <c r="F244" s="13">
        <v>350</v>
      </c>
      <c r="G244" s="13"/>
      <c r="H244" s="12">
        <v>1</v>
      </c>
      <c r="I244" s="139"/>
    </row>
    <row r="245" spans="1:9" outlineLevel="1" x14ac:dyDescent="0.25">
      <c r="A245" s="11">
        <v>13</v>
      </c>
      <c r="B245" s="11" t="s">
        <v>42</v>
      </c>
      <c r="C245" s="11" t="s">
        <v>43</v>
      </c>
      <c r="D245" s="12" t="s">
        <v>44</v>
      </c>
      <c r="E245" s="12" t="s">
        <v>45</v>
      </c>
      <c r="F245" s="13">
        <v>350</v>
      </c>
      <c r="G245" s="13"/>
      <c r="H245" s="12">
        <v>1</v>
      </c>
      <c r="I245" s="139"/>
    </row>
    <row r="246" spans="1:9" outlineLevel="1" x14ac:dyDescent="0.25">
      <c r="A246" s="11">
        <v>14</v>
      </c>
      <c r="B246" s="11" t="s">
        <v>42</v>
      </c>
      <c r="C246" s="11" t="s">
        <v>84</v>
      </c>
      <c r="D246" s="12" t="s">
        <v>44</v>
      </c>
      <c r="E246" s="12" t="s">
        <v>45</v>
      </c>
      <c r="F246" s="13">
        <v>300</v>
      </c>
      <c r="G246" s="13"/>
      <c r="H246" s="12">
        <v>1</v>
      </c>
      <c r="I246" s="139"/>
    </row>
    <row r="247" spans="1:9" outlineLevel="1" x14ac:dyDescent="0.25">
      <c r="A247" s="11">
        <v>18</v>
      </c>
      <c r="B247" s="11" t="s">
        <v>42</v>
      </c>
      <c r="C247" s="11" t="s">
        <v>57</v>
      </c>
      <c r="D247" s="12" t="s">
        <v>44</v>
      </c>
      <c r="E247" s="12" t="s">
        <v>45</v>
      </c>
      <c r="F247" s="13">
        <v>300</v>
      </c>
      <c r="G247" s="13"/>
      <c r="H247" s="12">
        <v>1</v>
      </c>
      <c r="I247" s="139"/>
    </row>
    <row r="248" spans="1:9" outlineLevel="1" x14ac:dyDescent="0.25">
      <c r="A248" s="11">
        <v>26</v>
      </c>
      <c r="B248" s="11" t="s">
        <v>42</v>
      </c>
      <c r="C248" s="11" t="s">
        <v>49</v>
      </c>
      <c r="D248" s="12" t="s">
        <v>44</v>
      </c>
      <c r="E248" s="12" t="s">
        <v>45</v>
      </c>
      <c r="F248" s="13">
        <v>300</v>
      </c>
      <c r="G248" s="13">
        <v>64.069999999999993</v>
      </c>
      <c r="H248" s="12">
        <v>1</v>
      </c>
      <c r="I248" s="139"/>
    </row>
    <row r="249" spans="1:9" outlineLevel="1" x14ac:dyDescent="0.25">
      <c r="A249" s="11">
        <v>31</v>
      </c>
      <c r="B249" s="11" t="s">
        <v>42</v>
      </c>
      <c r="C249" s="11" t="s">
        <v>43</v>
      </c>
      <c r="D249" s="12" t="s">
        <v>44</v>
      </c>
      <c r="E249" s="12" t="s">
        <v>45</v>
      </c>
      <c r="F249" s="13">
        <v>350</v>
      </c>
      <c r="G249" s="13"/>
      <c r="H249" s="12">
        <v>1</v>
      </c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TATUI</v>
      </c>
      <c r="D265" s="16" t="str">
        <f>D244</f>
        <v>VISITA A BASE</v>
      </c>
      <c r="E265" s="16" t="str">
        <f>E244</f>
        <v>VEICULO SINDICATO</v>
      </c>
      <c r="F265" s="17">
        <f>SUM(F244:F263)</f>
        <v>1950</v>
      </c>
      <c r="G265" s="17">
        <f>SUM(G244:G263)</f>
        <v>64.069999999999993</v>
      </c>
      <c r="H265" s="22">
        <f>SUM(H244:H264)</f>
        <v>6</v>
      </c>
      <c r="I265" s="139"/>
    </row>
    <row r="266" spans="1:9" outlineLevel="1" x14ac:dyDescent="0.25">
      <c r="A266" s="23"/>
      <c r="B266" s="18"/>
      <c r="C266" s="18" t="str">
        <f t="shared" ref="C266:E274" si="26">C245</f>
        <v>ITAPETININGA</v>
      </c>
      <c r="D266" s="18" t="str">
        <f t="shared" si="26"/>
        <v>VISITA A BASE</v>
      </c>
      <c r="E266" s="18" t="str">
        <f t="shared" si="26"/>
        <v>VEICULO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ref="C267:D267" si="27">C246</f>
        <v>IPERO</v>
      </c>
      <c r="D267" s="18" t="str">
        <f t="shared" si="27"/>
        <v>VISITA A BASE</v>
      </c>
      <c r="E267" s="18" t="str">
        <f t="shared" si="26"/>
        <v>VEICULO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ref="C268:D268" si="28">C247</f>
        <v>TIETE</v>
      </c>
      <c r="D268" s="18" t="str">
        <f t="shared" si="28"/>
        <v>VISITA A BASE</v>
      </c>
      <c r="E268" s="18" t="str">
        <f t="shared" si="26"/>
        <v>VEICULO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 t="str">
        <f t="shared" ref="C269:D274" si="29">C248</f>
        <v>PIEDADE</v>
      </c>
      <c r="D269" s="18" t="str">
        <f t="shared" si="29"/>
        <v>VISITA A BASE</v>
      </c>
      <c r="E269" s="18" t="str">
        <f t="shared" si="26"/>
        <v>VEICULO SINDICATO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 t="str">
        <f t="shared" si="29"/>
        <v>ITAPETININGA</v>
      </c>
      <c r="D270" s="18" t="str">
        <f>D249</f>
        <v>VISITA A BASE</v>
      </c>
      <c r="E270" s="18" t="str">
        <f t="shared" si="26"/>
        <v>VEICULO SINDICATO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29"/>
        <v>0</v>
      </c>
      <c r="D271" s="18">
        <f>D250</f>
        <v>0</v>
      </c>
      <c r="E271" s="18">
        <f t="shared" si="2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29"/>
        <v>0</v>
      </c>
      <c r="D272" s="18">
        <f>D251</f>
        <v>0</v>
      </c>
      <c r="E272" s="18">
        <f t="shared" si="2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29"/>
        <v>0</v>
      </c>
      <c r="D273" s="18">
        <f>D252</f>
        <v>0</v>
      </c>
      <c r="E273" s="18">
        <f t="shared" si="2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29"/>
        <v>0</v>
      </c>
      <c r="D274" s="26">
        <f>D253</f>
        <v>0</v>
      </c>
      <c r="E274" s="26">
        <f t="shared" si="2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ADELSON ALEXANDRINO DA SILVA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DIRETOR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1</v>
      </c>
      <c r="B282" s="37" t="s">
        <v>42</v>
      </c>
      <c r="C282" s="37" t="s">
        <v>49</v>
      </c>
      <c r="D282" s="38" t="s">
        <v>44</v>
      </c>
      <c r="E282" s="38" t="s">
        <v>45</v>
      </c>
      <c r="F282" s="39">
        <v>300</v>
      </c>
      <c r="G282" s="39">
        <v>46.42</v>
      </c>
      <c r="H282" s="38">
        <v>1</v>
      </c>
      <c r="I282" s="139"/>
    </row>
    <row r="283" spans="1:9" outlineLevel="1" x14ac:dyDescent="0.25">
      <c r="A283" s="37">
        <v>4</v>
      </c>
      <c r="B283" s="37" t="s">
        <v>42</v>
      </c>
      <c r="C283" s="37" t="s">
        <v>46</v>
      </c>
      <c r="D283" s="38" t="s">
        <v>44</v>
      </c>
      <c r="E283" s="38" t="s">
        <v>45</v>
      </c>
      <c r="F283" s="39">
        <v>300</v>
      </c>
      <c r="G283" s="39"/>
      <c r="H283" s="38">
        <v>1</v>
      </c>
      <c r="I283" s="139"/>
    </row>
    <row r="284" spans="1:9" outlineLevel="1" x14ac:dyDescent="0.25">
      <c r="A284" s="37">
        <v>8</v>
      </c>
      <c r="B284" s="37" t="s">
        <v>42</v>
      </c>
      <c r="C284" s="37" t="s">
        <v>49</v>
      </c>
      <c r="D284" s="38" t="s">
        <v>44</v>
      </c>
      <c r="E284" s="38" t="s">
        <v>45</v>
      </c>
      <c r="F284" s="39">
        <v>300</v>
      </c>
      <c r="G284" s="39">
        <v>104.44</v>
      </c>
      <c r="H284" s="38">
        <v>1</v>
      </c>
      <c r="I284" s="139"/>
    </row>
    <row r="285" spans="1:9" outlineLevel="1" x14ac:dyDescent="0.25">
      <c r="A285" s="37">
        <v>18</v>
      </c>
      <c r="B285" s="37" t="s">
        <v>42</v>
      </c>
      <c r="C285" s="37" t="s">
        <v>48</v>
      </c>
      <c r="D285" s="38" t="s">
        <v>44</v>
      </c>
      <c r="E285" s="38" t="s">
        <v>45</v>
      </c>
      <c r="F285" s="39">
        <v>300</v>
      </c>
      <c r="G285" s="39"/>
      <c r="H285" s="38">
        <v>1</v>
      </c>
      <c r="I285" s="139"/>
    </row>
    <row r="286" spans="1:9" outlineLevel="1" x14ac:dyDescent="0.25">
      <c r="A286" s="37">
        <v>23</v>
      </c>
      <c r="B286" s="37" t="s">
        <v>42</v>
      </c>
      <c r="C286" s="37" t="s">
        <v>69</v>
      </c>
      <c r="D286" s="38" t="s">
        <v>44</v>
      </c>
      <c r="E286" s="38" t="s">
        <v>45</v>
      </c>
      <c r="F286" s="39">
        <v>400</v>
      </c>
      <c r="G286" s="39"/>
      <c r="H286" s="38">
        <v>1</v>
      </c>
      <c r="I286" s="139"/>
    </row>
    <row r="287" spans="1:9" outlineLevel="1" x14ac:dyDescent="0.25">
      <c r="A287" s="37">
        <v>24</v>
      </c>
      <c r="B287" s="37" t="s">
        <v>42</v>
      </c>
      <c r="C287" s="37" t="s">
        <v>43</v>
      </c>
      <c r="D287" s="38" t="s">
        <v>44</v>
      </c>
      <c r="E287" s="38" t="s">
        <v>45</v>
      </c>
      <c r="F287" s="39">
        <v>350</v>
      </c>
      <c r="G287" s="39"/>
      <c r="H287" s="38">
        <v>1</v>
      </c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PIEDADE</v>
      </c>
      <c r="D303" s="44" t="str">
        <f>D282</f>
        <v>VISITA A BASE</v>
      </c>
      <c r="E303" s="44" t="str">
        <f>E282</f>
        <v>VEICULO SINDICATO</v>
      </c>
      <c r="F303" s="45">
        <f>SUM(F282:F301)</f>
        <v>1950</v>
      </c>
      <c r="G303" s="45">
        <f>SUM(G282:G301)</f>
        <v>150.86000000000001</v>
      </c>
      <c r="H303" s="46">
        <f>SUM(H282:H302)</f>
        <v>6</v>
      </c>
      <c r="I303" s="139"/>
    </row>
    <row r="304" spans="1:9" outlineLevel="1" x14ac:dyDescent="0.25">
      <c r="A304" s="47"/>
      <c r="B304" s="113"/>
      <c r="C304" s="48" t="str">
        <f t="shared" ref="C304:E304" si="30">C283</f>
        <v>SALTO DE PIRAPORA</v>
      </c>
      <c r="D304" s="48" t="str">
        <f t="shared" si="30"/>
        <v>VISITA A BASE</v>
      </c>
      <c r="E304" s="48" t="str">
        <f t="shared" si="30"/>
        <v>VEICULO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ref="C305:E305" si="31">C284</f>
        <v>PIEDADE</v>
      </c>
      <c r="D305" s="48" t="str">
        <f t="shared" si="31"/>
        <v>VISITA A BASE</v>
      </c>
      <c r="E305" s="48" t="str">
        <f t="shared" si="31"/>
        <v>VEICULO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ref="C306:E306" si="32">C285</f>
        <v>SÃO ROQUE</v>
      </c>
      <c r="D306" s="48" t="str">
        <f t="shared" si="32"/>
        <v>VISITA A BASE</v>
      </c>
      <c r="E306" s="48" t="str">
        <f t="shared" si="32"/>
        <v>VEICULO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 t="str">
        <f t="shared" ref="C307:E307" si="33">C286</f>
        <v>LARANJAL PAULISTA</v>
      </c>
      <c r="D307" s="48" t="str">
        <f t="shared" si="33"/>
        <v>VISITA A BASE</v>
      </c>
      <c r="E307" s="48" t="str">
        <f t="shared" si="33"/>
        <v>VEICULO SINDICATO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 t="str">
        <f t="shared" ref="C308:E308" si="34">C287</f>
        <v>ITAPETININGA</v>
      </c>
      <c r="D308" s="48" t="str">
        <f t="shared" si="34"/>
        <v>VISITA A BASE</v>
      </c>
      <c r="E308" s="48" t="str">
        <f t="shared" si="34"/>
        <v>VEICULO SINDICATO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ref="C309:E309" si="35">C288</f>
        <v>0</v>
      </c>
      <c r="D309" s="48">
        <f t="shared" si="35"/>
        <v>0</v>
      </c>
      <c r="E309" s="48">
        <f t="shared" si="35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ref="C310:E310" si="36">C289</f>
        <v>0</v>
      </c>
      <c r="D310" s="48">
        <f t="shared" si="36"/>
        <v>0</v>
      </c>
      <c r="E310" s="48">
        <f t="shared" si="36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ref="C311:E311" si="37">C290</f>
        <v>0</v>
      </c>
      <c r="D311" s="48">
        <f t="shared" si="37"/>
        <v>0</v>
      </c>
      <c r="E311" s="48">
        <f t="shared" si="3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ref="C312:E312" si="38">C291</f>
        <v>0</v>
      </c>
      <c r="D312" s="52">
        <f t="shared" si="38"/>
        <v>0</v>
      </c>
      <c r="E312" s="52">
        <f t="shared" si="38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ADELSON ALEXANDRINO DA SILVA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DIRETOR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4</v>
      </c>
      <c r="B320" s="63" t="s">
        <v>42</v>
      </c>
      <c r="C320" s="63" t="s">
        <v>94</v>
      </c>
      <c r="D320" s="64" t="s">
        <v>63</v>
      </c>
      <c r="E320" s="64" t="s">
        <v>45</v>
      </c>
      <c r="F320" s="65">
        <v>350</v>
      </c>
      <c r="G320" s="65"/>
      <c r="H320" s="64">
        <v>1</v>
      </c>
      <c r="I320" s="139"/>
    </row>
    <row r="321" spans="1:9" outlineLevel="1" x14ac:dyDescent="0.25">
      <c r="A321" s="63">
        <v>5</v>
      </c>
      <c r="B321" s="63" t="s">
        <v>42</v>
      </c>
      <c r="C321" s="63" t="s">
        <v>84</v>
      </c>
      <c r="D321" s="64" t="s">
        <v>44</v>
      </c>
      <c r="E321" s="64" t="s">
        <v>45</v>
      </c>
      <c r="F321" s="65">
        <v>300</v>
      </c>
      <c r="G321" s="65"/>
      <c r="H321" s="64">
        <v>1</v>
      </c>
      <c r="I321" s="139"/>
    </row>
    <row r="322" spans="1:9" outlineLevel="1" x14ac:dyDescent="0.25">
      <c r="A322" s="63">
        <v>8</v>
      </c>
      <c r="B322" s="63" t="s">
        <v>42</v>
      </c>
      <c r="C322" s="63" t="s">
        <v>47</v>
      </c>
      <c r="D322" s="64" t="s">
        <v>44</v>
      </c>
      <c r="E322" s="64" t="s">
        <v>45</v>
      </c>
      <c r="F322" s="65">
        <v>300</v>
      </c>
      <c r="G322" s="65"/>
      <c r="H322" s="64">
        <v>1</v>
      </c>
      <c r="I322" s="139"/>
    </row>
    <row r="323" spans="1:9" outlineLevel="1" x14ac:dyDescent="0.25">
      <c r="A323" s="63">
        <v>14</v>
      </c>
      <c r="B323" s="63" t="s">
        <v>42</v>
      </c>
      <c r="C323" s="63" t="s">
        <v>46</v>
      </c>
      <c r="D323" s="64" t="s">
        <v>44</v>
      </c>
      <c r="E323" s="64" t="s">
        <v>45</v>
      </c>
      <c r="F323" s="65">
        <v>300</v>
      </c>
      <c r="G323" s="65">
        <v>65.73</v>
      </c>
      <c r="H323" s="64">
        <v>1</v>
      </c>
      <c r="I323" s="139"/>
    </row>
    <row r="324" spans="1:9" outlineLevel="1" x14ac:dyDescent="0.25">
      <c r="A324" s="63">
        <v>25</v>
      </c>
      <c r="B324" s="63" t="s">
        <v>42</v>
      </c>
      <c r="C324" s="63" t="s">
        <v>95</v>
      </c>
      <c r="D324" s="64" t="s">
        <v>44</v>
      </c>
      <c r="E324" s="64" t="s">
        <v>45</v>
      </c>
      <c r="F324" s="65">
        <v>300</v>
      </c>
      <c r="G324" s="65"/>
      <c r="H324" s="64">
        <v>1</v>
      </c>
      <c r="I324" s="139"/>
    </row>
    <row r="325" spans="1:9" outlineLevel="1" x14ac:dyDescent="0.25">
      <c r="A325" s="63">
        <v>27</v>
      </c>
      <c r="B325" s="63" t="s">
        <v>42</v>
      </c>
      <c r="C325" s="63" t="s">
        <v>47</v>
      </c>
      <c r="D325" s="64" t="s">
        <v>44</v>
      </c>
      <c r="E325" s="64" t="s">
        <v>45</v>
      </c>
      <c r="F325" s="65">
        <v>300</v>
      </c>
      <c r="G325" s="65"/>
      <c r="H325" s="64">
        <v>1</v>
      </c>
      <c r="I325" s="139"/>
    </row>
    <row r="326" spans="1:9" outlineLevel="1" x14ac:dyDescent="0.25">
      <c r="A326" s="63">
        <v>28</v>
      </c>
      <c r="B326" s="63" t="s">
        <v>42</v>
      </c>
      <c r="C326" s="63" t="s">
        <v>58</v>
      </c>
      <c r="D326" s="64" t="s">
        <v>44</v>
      </c>
      <c r="E326" s="64" t="s">
        <v>45</v>
      </c>
      <c r="F326" s="65">
        <v>300</v>
      </c>
      <c r="G326" s="65">
        <v>93.59</v>
      </c>
      <c r="H326" s="64">
        <v>1</v>
      </c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ITAPETININGA /ANGATUBA</v>
      </c>
      <c r="D341" s="70" t="str">
        <f>D320</f>
        <v>TRABALHO DE BASE</v>
      </c>
      <c r="E341" s="70" t="str">
        <f>E320</f>
        <v>VEICULO SINDICATO</v>
      </c>
      <c r="F341" s="71">
        <f>SUM(F320:F339)</f>
        <v>2150</v>
      </c>
      <c r="G341" s="71">
        <f>SUM(G320:G339)</f>
        <v>159.32</v>
      </c>
      <c r="H341" s="72">
        <f>SUM(H320:H340)</f>
        <v>7</v>
      </c>
      <c r="I341" s="139"/>
    </row>
    <row r="342" spans="1:9" outlineLevel="1" x14ac:dyDescent="0.25">
      <c r="A342" s="73"/>
      <c r="B342" s="74"/>
      <c r="C342" s="74" t="str">
        <f t="shared" ref="C342:E342" si="39">C321</f>
        <v>IPERO</v>
      </c>
      <c r="D342" s="74" t="str">
        <f t="shared" si="39"/>
        <v>VISITA A BASE</v>
      </c>
      <c r="E342" s="74" t="str">
        <f t="shared" si="39"/>
        <v>VEICULO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ref="C343:E343" si="40">C322</f>
        <v>ITU</v>
      </c>
      <c r="D343" s="74" t="str">
        <f t="shared" si="40"/>
        <v>VISITA A BASE</v>
      </c>
      <c r="E343" s="74" t="str">
        <f t="shared" si="40"/>
        <v>VEICULO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e">
        <f>#REF!</f>
        <v>#REF!</v>
      </c>
      <c r="D344" s="74" t="str">
        <f>C323</f>
        <v>SALTO DE PIRAPORA</v>
      </c>
      <c r="E344" s="74" t="str">
        <f t="shared" ref="E344" si="41">E323</f>
        <v>VEICULO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 t="str">
        <f t="shared" ref="C345:E345" si="42">C324</f>
        <v>SALTO</v>
      </c>
      <c r="D345" s="74" t="str">
        <f t="shared" si="42"/>
        <v>VISITA A BASE</v>
      </c>
      <c r="E345" s="74" t="str">
        <f t="shared" si="42"/>
        <v>VEICULO SINDICATO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 t="str">
        <f t="shared" ref="C346:E346" si="43">C325</f>
        <v>ITU</v>
      </c>
      <c r="D346" s="74" t="str">
        <f t="shared" si="43"/>
        <v>VISITA A BASE</v>
      </c>
      <c r="E346" s="74" t="str">
        <f t="shared" si="43"/>
        <v>VEICULO SINDICATO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 t="str">
        <f t="shared" ref="C347:E347" si="44">C326</f>
        <v>IBIUNA</v>
      </c>
      <c r="D347" s="74" t="str">
        <f t="shared" si="44"/>
        <v>VISITA A BASE</v>
      </c>
      <c r="E347" s="74" t="str">
        <f t="shared" si="44"/>
        <v>VEICULO SINDICATO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ref="C348:E348" si="45">C327</f>
        <v>0</v>
      </c>
      <c r="D348" s="74">
        <f t="shared" si="45"/>
        <v>0</v>
      </c>
      <c r="E348" s="74">
        <f t="shared" si="45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ref="C349:E349" si="46">C328</f>
        <v>0</v>
      </c>
      <c r="D349" s="74">
        <f t="shared" si="46"/>
        <v>0</v>
      </c>
      <c r="E349" s="74">
        <f t="shared" si="46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ref="C350:E350" si="47">C329</f>
        <v>0</v>
      </c>
      <c r="D350" s="78">
        <f t="shared" si="47"/>
        <v>0</v>
      </c>
      <c r="E350" s="78">
        <f t="shared" si="47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'RESUMO 1'!$B$5</f>
        <v>ADELSON ALEXANDRINO DA SILVA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'RESUMO 1'!$F$5</f>
        <v>DIRETOR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5</v>
      </c>
      <c r="B360" s="11" t="s">
        <v>42</v>
      </c>
      <c r="C360" s="11" t="s">
        <v>49</v>
      </c>
      <c r="D360" s="12" t="s">
        <v>44</v>
      </c>
      <c r="E360" s="12" t="s">
        <v>45</v>
      </c>
      <c r="F360" s="129">
        <v>300</v>
      </c>
      <c r="G360" s="13">
        <v>59.22</v>
      </c>
      <c r="H360" s="12">
        <v>1</v>
      </c>
      <c r="I360" s="139"/>
    </row>
    <row r="361" spans="1:9" outlineLevel="1" x14ac:dyDescent="0.25">
      <c r="A361" s="11">
        <v>9</v>
      </c>
      <c r="B361" s="11" t="s">
        <v>42</v>
      </c>
      <c r="C361" s="11" t="s">
        <v>74</v>
      </c>
      <c r="D361" s="12" t="s">
        <v>44</v>
      </c>
      <c r="E361" s="12" t="s">
        <v>45</v>
      </c>
      <c r="F361" s="129">
        <v>300</v>
      </c>
      <c r="G361" s="13">
        <v>210.71</v>
      </c>
      <c r="H361" s="12">
        <v>1</v>
      </c>
      <c r="I361" s="139"/>
    </row>
    <row r="362" spans="1:9" outlineLevel="1" x14ac:dyDescent="0.25">
      <c r="A362" s="11">
        <v>10</v>
      </c>
      <c r="B362" s="11" t="s">
        <v>42</v>
      </c>
      <c r="C362" s="11" t="s">
        <v>81</v>
      </c>
      <c r="D362" s="12" t="s">
        <v>44</v>
      </c>
      <c r="E362" s="12" t="s">
        <v>45</v>
      </c>
      <c r="F362" s="129">
        <v>300</v>
      </c>
      <c r="G362" s="13">
        <v>86</v>
      </c>
      <c r="H362" s="12">
        <v>1</v>
      </c>
      <c r="I362" s="139"/>
    </row>
    <row r="363" spans="1:9" outlineLevel="1" x14ac:dyDescent="0.25">
      <c r="A363" s="11">
        <v>17</v>
      </c>
      <c r="B363" s="11" t="s">
        <v>42</v>
      </c>
      <c r="C363" s="11" t="s">
        <v>102</v>
      </c>
      <c r="D363" s="12" t="s">
        <v>44</v>
      </c>
      <c r="E363" s="12" t="s">
        <v>45</v>
      </c>
      <c r="F363" s="129">
        <v>300</v>
      </c>
      <c r="G363" s="13"/>
      <c r="H363" s="12">
        <v>1</v>
      </c>
      <c r="I363" s="139"/>
    </row>
    <row r="364" spans="1:9" outlineLevel="1" x14ac:dyDescent="0.25">
      <c r="A364" s="11">
        <v>19</v>
      </c>
      <c r="B364" s="11" t="s">
        <v>42</v>
      </c>
      <c r="C364" s="11" t="s">
        <v>47</v>
      </c>
      <c r="D364" s="12" t="s">
        <v>44</v>
      </c>
      <c r="E364" s="12" t="s">
        <v>45</v>
      </c>
      <c r="F364" s="129">
        <v>300</v>
      </c>
      <c r="G364" s="13"/>
      <c r="H364" s="12">
        <v>1</v>
      </c>
      <c r="I364" s="139"/>
    </row>
    <row r="365" spans="1:9" outlineLevel="1" x14ac:dyDescent="0.25">
      <c r="A365" s="11">
        <v>30</v>
      </c>
      <c r="B365" s="11" t="s">
        <v>42</v>
      </c>
      <c r="C365" s="11" t="s">
        <v>49</v>
      </c>
      <c r="D365" s="12" t="s">
        <v>44</v>
      </c>
      <c r="E365" s="12" t="s">
        <v>45</v>
      </c>
      <c r="F365" s="129">
        <v>300</v>
      </c>
      <c r="G365" s="13">
        <v>71.72</v>
      </c>
      <c r="H365" s="12">
        <v>1</v>
      </c>
      <c r="I365" s="139"/>
    </row>
    <row r="366" spans="1:9" outlineLevel="1" x14ac:dyDescent="0.25">
      <c r="A366" s="11"/>
      <c r="B366" s="11"/>
      <c r="C366" s="11"/>
      <c r="D366" s="12"/>
      <c r="E366" s="12"/>
      <c r="F366" s="129"/>
      <c r="G366" s="13"/>
      <c r="H366" s="12"/>
      <c r="I366" s="139"/>
    </row>
    <row r="367" spans="1:9" outlineLevel="1" x14ac:dyDescent="0.25">
      <c r="A367" s="11"/>
      <c r="B367" s="11"/>
      <c r="C367" s="11"/>
      <c r="D367" s="12"/>
      <c r="E367" s="12"/>
      <c r="F367" s="13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">
        <v>42</v>
      </c>
      <c r="C381" s="11" t="s">
        <v>74</v>
      </c>
      <c r="D381" s="16" t="s">
        <v>44</v>
      </c>
      <c r="E381" s="16" t="s">
        <v>45</v>
      </c>
      <c r="F381" s="17">
        <f>SUM(F360:F379)</f>
        <v>1800</v>
      </c>
      <c r="G381" s="17">
        <f>SUM(G360:G379)</f>
        <v>427.65</v>
      </c>
      <c r="H381" s="22">
        <f>SUM(H360:H380)</f>
        <v>6</v>
      </c>
      <c r="I381" s="139"/>
    </row>
    <row r="382" spans="1:9" outlineLevel="1" x14ac:dyDescent="0.25">
      <c r="A382" s="23"/>
      <c r="B382" s="18"/>
      <c r="C382" s="11" t="s">
        <v>81</v>
      </c>
      <c r="D382" s="18"/>
      <c r="E382" s="16" t="s">
        <v>45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1" t="s">
        <v>102</v>
      </c>
      <c r="D383" s="18"/>
      <c r="E383" s="16" t="s">
        <v>45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1" t="s">
        <v>47</v>
      </c>
      <c r="D384" s="18"/>
      <c r="E384" s="16" t="s">
        <v>45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1" t="s">
        <v>49</v>
      </c>
      <c r="D385" s="18"/>
      <c r="E385" s="16" t="s">
        <v>45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/>
      <c r="D386" s="18"/>
      <c r="E386" s="18"/>
      <c r="F386" s="19"/>
      <c r="G386" s="19"/>
      <c r="H386" s="24"/>
      <c r="I386" s="139"/>
    </row>
    <row r="387" spans="1:9" outlineLevel="1" x14ac:dyDescent="0.25">
      <c r="A387" s="23"/>
      <c r="B387" s="18"/>
      <c r="C387" s="18"/>
      <c r="D387" s="18"/>
      <c r="E387" s="18"/>
      <c r="F387" s="19"/>
      <c r="G387" s="19"/>
      <c r="H387" s="24"/>
      <c r="I387" s="139"/>
    </row>
    <row r="388" spans="1:9" outlineLevel="1" x14ac:dyDescent="0.25">
      <c r="A388" s="23"/>
      <c r="B388" s="18"/>
      <c r="C388" s="18">
        <f t="shared" ref="C388" si="48">C367</f>
        <v>0</v>
      </c>
      <c r="D388" s="18"/>
      <c r="E388" s="18">
        <f t="shared" ref="E388" si="49">E367</f>
        <v>0</v>
      </c>
      <c r="F388" s="19"/>
      <c r="G388" s="19"/>
      <c r="H388" s="24"/>
      <c r="I388" s="139"/>
    </row>
    <row r="389" spans="1:9" outlineLevel="1" x14ac:dyDescent="0.25">
      <c r="A389" s="23"/>
      <c r="B389" s="18"/>
      <c r="C389" s="18">
        <f t="shared" ref="C389" si="50">C368</f>
        <v>0</v>
      </c>
      <c r="D389" s="18">
        <f>D368</f>
        <v>0</v>
      </c>
      <c r="E389" s="18">
        <f t="shared" ref="E389" si="51">E368</f>
        <v>0</v>
      </c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>
        <f t="shared" ref="C390" si="52">C369</f>
        <v>0</v>
      </c>
      <c r="D390" s="26">
        <f>D369</f>
        <v>0</v>
      </c>
      <c r="E390" s="26">
        <f t="shared" ref="E390" si="53">E369</f>
        <v>0</v>
      </c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ADELSON ALEXANDRINO DA SILVA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DIRETOR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1</v>
      </c>
      <c r="B398" s="37" t="s">
        <v>42</v>
      </c>
      <c r="C398" s="37" t="s">
        <v>47</v>
      </c>
      <c r="D398" s="38" t="s">
        <v>44</v>
      </c>
      <c r="E398" s="38" t="s">
        <v>45</v>
      </c>
      <c r="F398" s="39">
        <v>300</v>
      </c>
      <c r="G398" s="39">
        <v>23.8</v>
      </c>
      <c r="H398" s="38">
        <v>1</v>
      </c>
      <c r="I398" s="139"/>
    </row>
    <row r="399" spans="1:9" outlineLevel="1" x14ac:dyDescent="0.25">
      <c r="A399" s="37">
        <v>8</v>
      </c>
      <c r="B399" s="37" t="s">
        <v>42</v>
      </c>
      <c r="C399" s="37" t="s">
        <v>46</v>
      </c>
      <c r="D399" s="38" t="s">
        <v>44</v>
      </c>
      <c r="E399" s="38" t="s">
        <v>45</v>
      </c>
      <c r="F399" s="39">
        <v>300</v>
      </c>
      <c r="G399" s="39"/>
      <c r="H399" s="38">
        <v>1</v>
      </c>
      <c r="I399" s="139"/>
    </row>
    <row r="400" spans="1:9" outlineLevel="1" x14ac:dyDescent="0.25">
      <c r="A400" s="37">
        <v>9</v>
      </c>
      <c r="B400" s="37" t="s">
        <v>42</v>
      </c>
      <c r="C400" s="37" t="s">
        <v>58</v>
      </c>
      <c r="D400" s="38" t="s">
        <v>44</v>
      </c>
      <c r="E400" s="38" t="s">
        <v>45</v>
      </c>
      <c r="F400" s="39">
        <v>300</v>
      </c>
      <c r="G400" s="39"/>
      <c r="H400" s="38">
        <v>1</v>
      </c>
      <c r="I400" s="139"/>
    </row>
    <row r="401" spans="1:9" outlineLevel="1" x14ac:dyDescent="0.25">
      <c r="A401" s="37">
        <v>17</v>
      </c>
      <c r="B401" s="37" t="s">
        <v>42</v>
      </c>
      <c r="C401" s="37" t="s">
        <v>95</v>
      </c>
      <c r="D401" s="38" t="s">
        <v>44</v>
      </c>
      <c r="E401" s="38" t="s">
        <v>45</v>
      </c>
      <c r="F401" s="39">
        <v>300</v>
      </c>
      <c r="G401" s="39"/>
      <c r="H401" s="38">
        <v>1</v>
      </c>
      <c r="I401" s="139"/>
    </row>
    <row r="402" spans="1:9" outlineLevel="1" x14ac:dyDescent="0.25">
      <c r="A402" s="37">
        <v>21</v>
      </c>
      <c r="B402" s="37" t="s">
        <v>42</v>
      </c>
      <c r="C402" s="37" t="s">
        <v>99</v>
      </c>
      <c r="D402" s="38" t="s">
        <v>44</v>
      </c>
      <c r="E402" s="38" t="s">
        <v>45</v>
      </c>
      <c r="F402" s="39">
        <v>300</v>
      </c>
      <c r="G402" s="39"/>
      <c r="H402" s="38">
        <v>1</v>
      </c>
      <c r="I402" s="139"/>
    </row>
    <row r="403" spans="1:9" outlineLevel="1" x14ac:dyDescent="0.25">
      <c r="A403" s="37">
        <v>24</v>
      </c>
      <c r="B403" s="37" t="s">
        <v>42</v>
      </c>
      <c r="C403" s="37" t="s">
        <v>49</v>
      </c>
      <c r="D403" s="38"/>
      <c r="E403" s="38" t="s">
        <v>45</v>
      </c>
      <c r="F403" s="39">
        <v>300</v>
      </c>
      <c r="G403" s="39"/>
      <c r="H403" s="38">
        <v>1</v>
      </c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ITU</v>
      </c>
      <c r="D419" s="44" t="str">
        <f>D398</f>
        <v>VISITA A BASE</v>
      </c>
      <c r="E419" s="44" t="str">
        <f>E398</f>
        <v>VEICULO SINDICATO</v>
      </c>
      <c r="F419" s="45">
        <f>SUM(F398:F417)</f>
        <v>1800</v>
      </c>
      <c r="G419" s="45">
        <f>SUM(G398:G417)</f>
        <v>23.8</v>
      </c>
      <c r="H419" s="46">
        <f>SUM(H398:H418)</f>
        <v>6</v>
      </c>
      <c r="I419" s="139"/>
    </row>
    <row r="420" spans="1:9" outlineLevel="1" x14ac:dyDescent="0.25">
      <c r="A420" s="47"/>
      <c r="B420" s="113"/>
      <c r="C420" s="48" t="str">
        <f t="shared" ref="C420:E420" si="54">C399</f>
        <v>SALTO DE PIRAPORA</v>
      </c>
      <c r="D420" s="48" t="str">
        <f t="shared" si="54"/>
        <v>VISITA A BASE</v>
      </c>
      <c r="E420" s="48" t="str">
        <f t="shared" si="54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ref="C421:E421" si="55">C400</f>
        <v>IBIUNA</v>
      </c>
      <c r="D421" s="48"/>
      <c r="E421" s="48" t="str">
        <f t="shared" si="55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ref="C422:E422" si="56">C401</f>
        <v>SALTO</v>
      </c>
      <c r="D422" s="48" t="str">
        <f t="shared" si="56"/>
        <v>VISITA A BASE</v>
      </c>
      <c r="E422" s="48" t="str">
        <f t="shared" si="56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 t="str">
        <f t="shared" ref="C423:E423" si="57">C402</f>
        <v>IPERÓ</v>
      </c>
      <c r="D423" s="48" t="str">
        <f t="shared" si="57"/>
        <v>VISITA A BASE</v>
      </c>
      <c r="E423" s="48" t="str">
        <f t="shared" si="57"/>
        <v>VEICULO SINDICATO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 t="str">
        <f t="shared" ref="C424:E424" si="58">C403</f>
        <v>PIEDADE</v>
      </c>
      <c r="D424" s="48"/>
      <c r="E424" s="48" t="str">
        <f t="shared" si="58"/>
        <v>VEICULO SINDICATO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/>
      <c r="D425" s="48"/>
      <c r="E425" s="48"/>
      <c r="F425" s="49"/>
      <c r="G425" s="49"/>
      <c r="H425" s="50"/>
      <c r="I425" s="139"/>
    </row>
    <row r="426" spans="1:9" outlineLevel="1" x14ac:dyDescent="0.25">
      <c r="A426" s="47"/>
      <c r="B426" s="113"/>
      <c r="C426" s="48"/>
      <c r="D426" s="48"/>
      <c r="E426" s="48"/>
      <c r="F426" s="49"/>
      <c r="G426" s="49"/>
      <c r="H426" s="50"/>
      <c r="I426" s="139"/>
    </row>
    <row r="427" spans="1:9" outlineLevel="1" x14ac:dyDescent="0.25">
      <c r="A427" s="47"/>
      <c r="B427" s="113"/>
      <c r="C427" s="48"/>
      <c r="D427" s="48"/>
      <c r="E427" s="48"/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/>
      <c r="D428" s="52"/>
      <c r="E428" s="52"/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ADELSON ALEXANDRINO DA SILVA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DIRETOR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5</v>
      </c>
      <c r="B436" s="63" t="s">
        <v>42</v>
      </c>
      <c r="C436" s="63" t="s">
        <v>47</v>
      </c>
      <c r="D436" s="64" t="s">
        <v>44</v>
      </c>
      <c r="E436" s="64" t="s">
        <v>45</v>
      </c>
      <c r="F436" s="65">
        <v>300</v>
      </c>
      <c r="G436" s="65"/>
      <c r="H436" s="64">
        <v>1</v>
      </c>
      <c r="I436" s="139"/>
    </row>
    <row r="437" spans="1:9" outlineLevel="1" x14ac:dyDescent="0.25">
      <c r="A437" s="63">
        <v>6</v>
      </c>
      <c r="B437" s="63" t="s">
        <v>42</v>
      </c>
      <c r="C437" s="63" t="s">
        <v>49</v>
      </c>
      <c r="D437" s="64" t="s">
        <v>44</v>
      </c>
      <c r="E437" s="64" t="s">
        <v>45</v>
      </c>
      <c r="F437" s="65">
        <v>300</v>
      </c>
      <c r="G437" s="65"/>
      <c r="H437" s="64">
        <v>1</v>
      </c>
      <c r="I437" s="139"/>
    </row>
    <row r="438" spans="1:9" outlineLevel="1" x14ac:dyDescent="0.25">
      <c r="A438" s="63">
        <v>11</v>
      </c>
      <c r="B438" s="63" t="s">
        <v>42</v>
      </c>
      <c r="C438" s="63" t="s">
        <v>46</v>
      </c>
      <c r="D438" s="64" t="s">
        <v>44</v>
      </c>
      <c r="E438" s="64" t="s">
        <v>45</v>
      </c>
      <c r="F438" s="65">
        <v>300</v>
      </c>
      <c r="G438" s="65"/>
      <c r="H438" s="64">
        <v>1</v>
      </c>
      <c r="I438" s="139"/>
    </row>
    <row r="439" spans="1:9" outlineLevel="1" x14ac:dyDescent="0.25">
      <c r="A439" s="63">
        <v>18</v>
      </c>
      <c r="B439" s="63" t="s">
        <v>42</v>
      </c>
      <c r="C439" s="63" t="s">
        <v>59</v>
      </c>
      <c r="D439" s="64" t="s">
        <v>44</v>
      </c>
      <c r="E439" s="64" t="s">
        <v>45</v>
      </c>
      <c r="F439" s="65">
        <v>400</v>
      </c>
      <c r="G439" s="65"/>
      <c r="H439" s="64">
        <v>1</v>
      </c>
      <c r="I439" s="139"/>
    </row>
    <row r="440" spans="1:9" outlineLevel="1" x14ac:dyDescent="0.25">
      <c r="A440" s="63">
        <v>19</v>
      </c>
      <c r="B440" s="63" t="s">
        <v>42</v>
      </c>
      <c r="C440" s="63" t="s">
        <v>47</v>
      </c>
      <c r="D440" s="64" t="s">
        <v>44</v>
      </c>
      <c r="E440" s="64" t="s">
        <v>45</v>
      </c>
      <c r="F440" s="65">
        <v>300</v>
      </c>
      <c r="G440" s="65"/>
      <c r="H440" s="64">
        <v>1</v>
      </c>
      <c r="I440" s="139"/>
    </row>
    <row r="441" spans="1:9" outlineLevel="1" x14ac:dyDescent="0.25">
      <c r="A441" s="63"/>
      <c r="B441" s="63"/>
      <c r="C441" s="63"/>
      <c r="D441" s="64"/>
      <c r="E441" s="64"/>
      <c r="F441" s="65"/>
      <c r="G441" s="65"/>
      <c r="H441" s="64"/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ITU</v>
      </c>
      <c r="D457" s="70" t="str">
        <f>D436</f>
        <v>VISITA A BASE</v>
      </c>
      <c r="E457" s="70" t="str">
        <f>E436</f>
        <v>VEICULO SINDICATO</v>
      </c>
      <c r="F457" s="71">
        <f>SUM(F436:F455)</f>
        <v>1600</v>
      </c>
      <c r="G457" s="71">
        <f>SUM(G436:G455)</f>
        <v>0</v>
      </c>
      <c r="H457" s="72">
        <f>SUM(H436:H456)</f>
        <v>5</v>
      </c>
      <c r="I457" s="139"/>
    </row>
    <row r="458" spans="1:9" outlineLevel="1" x14ac:dyDescent="0.25">
      <c r="A458" s="73"/>
      <c r="B458" s="74"/>
      <c r="C458" s="74" t="str">
        <f t="shared" ref="C458:E458" si="59">C437</f>
        <v>PIEDADE</v>
      </c>
      <c r="D458" s="74" t="str">
        <f t="shared" si="59"/>
        <v>VISITA A BASE</v>
      </c>
      <c r="E458" s="74" t="str">
        <f t="shared" si="59"/>
        <v>VEICULO SINDICATO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ref="C459:E459" si="60">C438</f>
        <v>SALTO DE PIRAPORA</v>
      </c>
      <c r="D459" s="74" t="str">
        <f t="shared" si="60"/>
        <v>VISITA A BASE</v>
      </c>
      <c r="E459" s="74" t="str">
        <f t="shared" si="60"/>
        <v>VEICULO SINDICATO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 t="str">
        <f t="shared" ref="C460:E460" si="61">C439</f>
        <v>ITAPORANGA</v>
      </c>
      <c r="D460" s="74" t="str">
        <f t="shared" si="61"/>
        <v>VISITA A BASE</v>
      </c>
      <c r="E460" s="74" t="str">
        <f t="shared" si="61"/>
        <v>VEICULO SINDICATO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 t="str">
        <f t="shared" ref="C461:E461" si="62">C440</f>
        <v>ITU</v>
      </c>
      <c r="D461" s="74" t="str">
        <f t="shared" si="62"/>
        <v>VISITA A BASE</v>
      </c>
      <c r="E461" s="74" t="str">
        <f t="shared" si="62"/>
        <v>VEICULO SINDICATO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>
        <f t="shared" ref="C462:E462" si="63">C441</f>
        <v>0</v>
      </c>
      <c r="D462" s="74">
        <f t="shared" si="63"/>
        <v>0</v>
      </c>
      <c r="E462" s="74">
        <f t="shared" si="63"/>
        <v>0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ref="C463:E463" si="64">C442</f>
        <v>0</v>
      </c>
      <c r="D463" s="74">
        <f t="shared" si="64"/>
        <v>0</v>
      </c>
      <c r="E463" s="74">
        <f t="shared" si="64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ref="C464:E464" si="65">C443</f>
        <v>0</v>
      </c>
      <c r="D464" s="74">
        <f t="shared" si="65"/>
        <v>0</v>
      </c>
      <c r="E464" s="74">
        <f t="shared" si="65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ref="C465:E465" si="66">C444</f>
        <v>0</v>
      </c>
      <c r="D465" s="74">
        <f t="shared" si="66"/>
        <v>0</v>
      </c>
      <c r="E465" s="74">
        <f t="shared" si="66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ref="C466:E466" si="67">C445</f>
        <v>0</v>
      </c>
      <c r="D466" s="78">
        <f t="shared" si="67"/>
        <v>0</v>
      </c>
      <c r="E466" s="78">
        <f t="shared" si="67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sortState xmlns:xlrd2="http://schemas.microsoft.com/office/spreadsheetml/2017/richdata2" ref="A48:H57">
    <sortCondition ref="A48"/>
  </sortState>
  <mergeCells count="22">
    <mergeCell ref="A119:B119"/>
    <mergeCell ref="A1:G1"/>
    <mergeCell ref="A2:G2"/>
    <mergeCell ref="A32:H32"/>
    <mergeCell ref="A70:H70"/>
    <mergeCell ref="A108:H108"/>
    <mergeCell ref="A467:B467"/>
    <mergeCell ref="A418:H418"/>
    <mergeCell ref="A456:H456"/>
    <mergeCell ref="I6:I118"/>
    <mergeCell ref="I122:I234"/>
    <mergeCell ref="I238:I350"/>
    <mergeCell ref="I354:I466"/>
    <mergeCell ref="A235:B235"/>
    <mergeCell ref="A351:B351"/>
    <mergeCell ref="A224:H224"/>
    <mergeCell ref="A264:H264"/>
    <mergeCell ref="A302:H302"/>
    <mergeCell ref="A340:H340"/>
    <mergeCell ref="A380:H380"/>
    <mergeCell ref="A148:H148"/>
    <mergeCell ref="A186:H18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9"/>
  <sheetViews>
    <sheetView zoomScaleNormal="100" workbookViewId="0">
      <selection activeCell="A23" sqref="A23:A24"/>
    </sheetView>
  </sheetViews>
  <sheetFormatPr defaultRowHeight="15" x14ac:dyDescent="0.25"/>
  <cols>
    <col min="1" max="1" width="22.5703125" style="84" bestFit="1" customWidth="1"/>
    <col min="2" max="2" width="23.7109375" style="83" customWidth="1"/>
    <col min="3" max="4" width="24.140625" style="83" customWidth="1"/>
    <col min="5" max="5" width="26.5703125" style="83" customWidth="1"/>
    <col min="6" max="6" width="27.42578125" style="83" customWidth="1"/>
    <col min="7" max="7" width="27.85546875" style="83" customWidth="1"/>
    <col min="8" max="16384" width="9.140625" style="83"/>
  </cols>
  <sheetData>
    <row r="1" spans="1:7" ht="15.75" x14ac:dyDescent="0.25">
      <c r="D1" s="155" t="s">
        <v>38</v>
      </c>
      <c r="E1" s="155"/>
      <c r="F1" s="155"/>
      <c r="G1" s="155"/>
    </row>
    <row r="3" spans="1:7" ht="15.75" x14ac:dyDescent="0.25">
      <c r="A3" s="81" t="s">
        <v>3</v>
      </c>
      <c r="B3" s="155" t="s">
        <v>20</v>
      </c>
      <c r="C3" s="155"/>
      <c r="D3" s="155"/>
      <c r="E3" s="155"/>
      <c r="F3" s="82" t="s">
        <v>21</v>
      </c>
    </row>
    <row r="5" spans="1:7" s="86" customFormat="1" ht="31.5" x14ac:dyDescent="0.25">
      <c r="A5" s="85" t="s">
        <v>12</v>
      </c>
      <c r="B5" s="153">
        <v>45108</v>
      </c>
      <c r="C5" s="154"/>
      <c r="D5" s="153">
        <v>45139</v>
      </c>
      <c r="E5" s="154"/>
      <c r="F5" s="153">
        <v>45170</v>
      </c>
      <c r="G5" s="154"/>
    </row>
    <row r="6" spans="1:7" ht="15.75" x14ac:dyDescent="0.25">
      <c r="A6" s="85" t="s">
        <v>13</v>
      </c>
      <c r="B6" s="158" t="str">
        <f>'ADELSON-DIR'!B265</f>
        <v>SOROCABA</v>
      </c>
      <c r="C6" s="159"/>
      <c r="D6" s="158" t="str">
        <f>'ADELSON-DIR'!B303</f>
        <v>SOROCABA</v>
      </c>
      <c r="E6" s="159"/>
      <c r="F6" s="158" t="str">
        <f>'ADELSON-DIR'!B341</f>
        <v>SOROCABA</v>
      </c>
      <c r="G6" s="159"/>
    </row>
    <row r="7" spans="1:7" ht="15.75" customHeight="1" x14ac:dyDescent="0.25">
      <c r="A7" s="160" t="s">
        <v>14</v>
      </c>
      <c r="B7" s="88" t="str">
        <f>'ADELSON-DIR'!C265</f>
        <v>TATUI</v>
      </c>
      <c r="C7" s="88"/>
      <c r="D7" s="88" t="str">
        <f>'ADELSON-DIR'!C303</f>
        <v>PIEDADE</v>
      </c>
      <c r="E7" s="87"/>
      <c r="F7" s="100" t="str">
        <f>'ADELSON-DIR'!C341</f>
        <v>ITAPETININGA /ANGATUBA</v>
      </c>
      <c r="G7" s="100"/>
    </row>
    <row r="8" spans="1:7" ht="15" customHeight="1" x14ac:dyDescent="0.25">
      <c r="A8" s="160"/>
      <c r="B8" s="115" t="str">
        <f>'ADELSON-DIR'!C266</f>
        <v>ITAPETININGA</v>
      </c>
      <c r="C8" s="115"/>
      <c r="D8" s="115" t="str">
        <f>'ADELSON-DIR'!C304</f>
        <v>SALTO DE PIRAPORA</v>
      </c>
      <c r="E8" s="89"/>
      <c r="F8" s="101" t="str">
        <f>'ADELSON-DIR'!C342</f>
        <v>IPERO</v>
      </c>
      <c r="G8" s="101"/>
    </row>
    <row r="9" spans="1:7" ht="15" customHeight="1" x14ac:dyDescent="0.25">
      <c r="A9" s="160"/>
      <c r="B9" s="115" t="str">
        <f>'ADELSON-DIR'!C267</f>
        <v>IPERO</v>
      </c>
      <c r="C9" s="115"/>
      <c r="D9" s="115" t="str">
        <f>'ADELSON-DIR'!C305</f>
        <v>PIEDADE</v>
      </c>
      <c r="E9" s="89"/>
      <c r="F9" s="101" t="str">
        <f>'ADELSON-DIR'!C343</f>
        <v>ITU</v>
      </c>
      <c r="G9" s="101"/>
    </row>
    <row r="10" spans="1:7" ht="15" customHeight="1" x14ac:dyDescent="0.25">
      <c r="A10" s="160"/>
      <c r="B10" s="115" t="str">
        <f>'ADELSON-DIR'!C268</f>
        <v>TIETE</v>
      </c>
      <c r="C10" s="90"/>
      <c r="D10" s="115" t="str">
        <f>'ADELSON-DIR'!C306</f>
        <v>SÃO ROQUE</v>
      </c>
      <c r="E10" s="91"/>
      <c r="F10" s="101"/>
      <c r="G10" s="108">
        <f>'ADELSON-DIR'!C98</f>
        <v>0</v>
      </c>
    </row>
    <row r="11" spans="1:7" ht="15" customHeight="1" x14ac:dyDescent="0.25">
      <c r="A11" s="160"/>
      <c r="B11" s="115" t="str">
        <f>'ADELSON-DIR'!C269</f>
        <v>PIEDADE</v>
      </c>
      <c r="C11" s="90"/>
      <c r="D11" s="115" t="str">
        <f>'ADELSON-DIR'!C307</f>
        <v>LARANJAL PAULISTA</v>
      </c>
      <c r="E11" s="91"/>
      <c r="F11" s="101" t="str">
        <f>'ADELSON-DIR'!C345</f>
        <v>SALTO</v>
      </c>
      <c r="G11" s="108">
        <f>'ADELSON-DIR'!C99</f>
        <v>0</v>
      </c>
    </row>
    <row r="12" spans="1:7" ht="15" customHeight="1" x14ac:dyDescent="0.25">
      <c r="A12" s="160"/>
      <c r="B12" s="115" t="str">
        <f>'ADELSON-DIR'!C270</f>
        <v>ITAPETININGA</v>
      </c>
      <c r="C12" s="90"/>
      <c r="D12" s="115" t="str">
        <f>'ADELSON-DIR'!C308</f>
        <v>ITAPETININGA</v>
      </c>
      <c r="E12" s="91"/>
      <c r="F12" s="101" t="str">
        <f>'ADELSON-DIR'!C346</f>
        <v>ITU</v>
      </c>
      <c r="G12" s="108">
        <f>'ADELSON-DIR'!C100</f>
        <v>0</v>
      </c>
    </row>
    <row r="13" spans="1:7" ht="15.75" customHeight="1" x14ac:dyDescent="0.25">
      <c r="A13" s="160"/>
      <c r="B13" s="116"/>
      <c r="C13" s="121"/>
      <c r="D13" s="116"/>
      <c r="E13" s="92"/>
      <c r="F13" s="102" t="str">
        <f>'ADELSON-DIR'!C347</f>
        <v>IBIUNA</v>
      </c>
      <c r="G13" s="117">
        <f>'ADELSON-DIR'!C101</f>
        <v>0</v>
      </c>
    </row>
    <row r="14" spans="1:7" ht="15.75" customHeight="1" x14ac:dyDescent="0.25">
      <c r="A14" s="181" t="s">
        <v>8</v>
      </c>
      <c r="B14" s="161" t="str">
        <f>'ADELSON-DIR'!D265</f>
        <v>VISITA A BASE</v>
      </c>
      <c r="C14" s="155"/>
      <c r="D14" s="161" t="str">
        <f>'ADELSON-DIR'!D303</f>
        <v>VISITA A BASE</v>
      </c>
      <c r="E14" s="155"/>
      <c r="F14" s="161" t="str">
        <f>'ADELSON-DIR'!D341</f>
        <v>TRABALHO DE BASE</v>
      </c>
      <c r="G14" s="164"/>
    </row>
    <row r="15" spans="1:7" ht="15.75" customHeight="1" x14ac:dyDescent="0.25">
      <c r="A15" s="182"/>
      <c r="B15" s="161" t="str">
        <f>'ADELSON-DIR'!D266</f>
        <v>VISITA A BASE</v>
      </c>
      <c r="C15" s="155"/>
      <c r="D15" s="161" t="str">
        <f>'ADELSON-DIR'!D304</f>
        <v>VISITA A BASE</v>
      </c>
      <c r="E15" s="155"/>
      <c r="F15" s="161" t="str">
        <f>'ADELSON-DIR'!D342</f>
        <v>VISITA A BASE</v>
      </c>
      <c r="G15" s="164"/>
    </row>
    <row r="16" spans="1:7" ht="15.75" customHeight="1" x14ac:dyDescent="0.25">
      <c r="A16" s="182"/>
      <c r="B16" s="161" t="str">
        <f>'ADELSON-DIR'!D267</f>
        <v>VISITA A BASE</v>
      </c>
      <c r="C16" s="155"/>
      <c r="D16" s="161" t="str">
        <f>'ADELSON-DIR'!D305</f>
        <v>VISITA A BASE</v>
      </c>
      <c r="E16" s="155"/>
      <c r="F16" s="161" t="str">
        <f>'ADELSON-DIR'!D343</f>
        <v>VISITA A BASE</v>
      </c>
      <c r="G16" s="164"/>
    </row>
    <row r="17" spans="1:8" ht="15.75" customHeight="1" x14ac:dyDescent="0.25">
      <c r="A17" s="183"/>
      <c r="B17" s="161" t="str">
        <f>'ADELSON-DIR'!D268</f>
        <v>VISITA A BASE</v>
      </c>
      <c r="C17" s="155"/>
      <c r="D17" s="161" t="str">
        <f>'ADELSON-DIR'!D306</f>
        <v>VISITA A BASE</v>
      </c>
      <c r="E17" s="155"/>
      <c r="F17" s="161" t="str">
        <f>'ADELSON-DIR'!D344</f>
        <v>SALTO DE PIRAPORA</v>
      </c>
      <c r="G17" s="164"/>
    </row>
    <row r="18" spans="1:8" ht="15.75" customHeight="1" x14ac:dyDescent="0.25">
      <c r="A18" s="93" t="s">
        <v>15</v>
      </c>
      <c r="B18" s="149" t="str">
        <f>'ADELSON-DIR'!E265</f>
        <v>VEICULO SINDICATO</v>
      </c>
      <c r="C18" s="150"/>
      <c r="D18" s="149" t="str">
        <f>'ADELSON-DIR'!E303</f>
        <v>VEICULO SINDICATO</v>
      </c>
      <c r="E18" s="150"/>
      <c r="F18" s="149" t="str">
        <f>'ADELSON-DIR'!E341</f>
        <v>VEICULO SINDICATO</v>
      </c>
      <c r="G18" s="150"/>
    </row>
    <row r="19" spans="1:8" ht="15.75" x14ac:dyDescent="0.25">
      <c r="A19" s="94" t="s">
        <v>16</v>
      </c>
      <c r="B19" s="149">
        <f>'ADELSON-DIR'!H265</f>
        <v>6</v>
      </c>
      <c r="C19" s="150"/>
      <c r="D19" s="149">
        <f>'ADELSON-DIR'!H303</f>
        <v>6</v>
      </c>
      <c r="E19" s="150"/>
      <c r="F19" s="149">
        <f>'ADELSON-DIR'!H341</f>
        <v>7</v>
      </c>
      <c r="G19" s="150"/>
      <c r="H19" s="122">
        <f>SUM(B19:G19)</f>
        <v>19</v>
      </c>
    </row>
    <row r="20" spans="1:8" ht="15.75" x14ac:dyDescent="0.25">
      <c r="A20" s="94" t="s">
        <v>17</v>
      </c>
      <c r="B20" s="151">
        <f>'ADELSON-DIR'!F265</f>
        <v>1950</v>
      </c>
      <c r="C20" s="152"/>
      <c r="D20" s="151">
        <f>'ADELSON-DIR'!F303</f>
        <v>1950</v>
      </c>
      <c r="E20" s="152"/>
      <c r="F20" s="151">
        <f>'ADELSON-DIR'!F341</f>
        <v>2150</v>
      </c>
      <c r="G20" s="152"/>
      <c r="H20" s="122">
        <f>SUM(B20:G20)</f>
        <v>6050</v>
      </c>
    </row>
    <row r="21" spans="1:8" ht="33.75" customHeight="1" x14ac:dyDescent="0.25">
      <c r="A21" s="95" t="s">
        <v>18</v>
      </c>
      <c r="B21" s="151">
        <f>'ADELSON-DIR'!G265</f>
        <v>64.069999999999993</v>
      </c>
      <c r="C21" s="152"/>
      <c r="D21" s="151">
        <f>'ADELSON-DIR'!G303</f>
        <v>150.86000000000001</v>
      </c>
      <c r="E21" s="152"/>
      <c r="F21" s="151">
        <f>'ADELSON-DIR'!G341</f>
        <v>159.32</v>
      </c>
      <c r="G21" s="152"/>
      <c r="H21" s="122">
        <f>SUM(B21:G21)</f>
        <v>374.25</v>
      </c>
    </row>
    <row r="22" spans="1:8" ht="15.75" x14ac:dyDescent="0.25">
      <c r="A22" s="85" t="s">
        <v>19</v>
      </c>
      <c r="B22" s="151">
        <f>SUM(B20:B21)</f>
        <v>2014.07</v>
      </c>
      <c r="C22" s="152"/>
      <c r="D22" s="151">
        <f>SUM(D20:D21)</f>
        <v>2100.86</v>
      </c>
      <c r="E22" s="152"/>
      <c r="F22" s="151">
        <f>SUM(F20:F21)</f>
        <v>2309.3200000000002</v>
      </c>
      <c r="G22" s="152"/>
      <c r="H22" s="122">
        <f>SUM(B22:G22)</f>
        <v>6424.25</v>
      </c>
    </row>
    <row r="24" spans="1:8" ht="15.75" x14ac:dyDescent="0.25">
      <c r="A24" s="81" t="s">
        <v>3</v>
      </c>
      <c r="B24" s="106" t="s">
        <v>24</v>
      </c>
      <c r="C24" s="106"/>
      <c r="E24" s="82"/>
      <c r="F24" s="82" t="s">
        <v>21</v>
      </c>
    </row>
    <row r="26" spans="1:8" ht="31.5" x14ac:dyDescent="0.25">
      <c r="A26" s="85" t="s">
        <v>12</v>
      </c>
      <c r="B26" s="153">
        <f>$B$5</f>
        <v>45108</v>
      </c>
      <c r="C26" s="154"/>
      <c r="D26" s="153">
        <f>$D$5</f>
        <v>45139</v>
      </c>
      <c r="E26" s="154"/>
      <c r="F26" s="153">
        <f>$F$5</f>
        <v>45170</v>
      </c>
      <c r="G26" s="154"/>
    </row>
    <row r="27" spans="1:8" ht="15.75" x14ac:dyDescent="0.25">
      <c r="A27" s="85" t="s">
        <v>13</v>
      </c>
      <c r="B27" s="149" t="str">
        <f>'BARTOLOMEU-DIR'!B265</f>
        <v>SOROCABA</v>
      </c>
      <c r="C27" s="150"/>
      <c r="D27" s="153" t="str">
        <f>'BARTOLOMEU-DIR'!B303</f>
        <v>SOROCABA</v>
      </c>
      <c r="E27" s="154"/>
      <c r="F27" s="153" t="str">
        <f>'BARTOLOMEU-DIR'!B341</f>
        <v>SOROCABA</v>
      </c>
      <c r="G27" s="154"/>
    </row>
    <row r="28" spans="1:8" ht="15.75" customHeight="1" x14ac:dyDescent="0.25">
      <c r="A28" s="167" t="s">
        <v>14</v>
      </c>
      <c r="B28" s="89" t="str">
        <f>'BARTOLOMEU-DIR'!C265</f>
        <v>CAPÃO BONITO</v>
      </c>
      <c r="C28" s="89"/>
      <c r="D28" s="89" t="str">
        <f>'BARTOLOMEU-DIR'!C303</f>
        <v>CAPÃO BONITO</v>
      </c>
      <c r="E28" s="89"/>
      <c r="F28" s="89" t="str">
        <f>'BARTOLOMEU-DIR'!C341</f>
        <v>ITAPETININGA/ANGATUBA</v>
      </c>
      <c r="G28" s="89"/>
    </row>
    <row r="29" spans="1:8" x14ac:dyDescent="0.25">
      <c r="A29" s="167"/>
      <c r="B29" s="89" t="str">
        <f>'BARTOLOMEU-DIR'!C266</f>
        <v>TATUI</v>
      </c>
      <c r="C29" s="89"/>
      <c r="D29" s="89" t="str">
        <f>'BARTOLOMEU-DIR'!C304</f>
        <v>CONCHAS</v>
      </c>
      <c r="E29" s="89"/>
      <c r="F29" s="89" t="str">
        <f>'BARTOLOMEU-DIR'!C342</f>
        <v>ITARARÉ</v>
      </c>
      <c r="G29" s="89"/>
    </row>
    <row r="30" spans="1:8" x14ac:dyDescent="0.25">
      <c r="A30" s="167"/>
      <c r="B30" s="89" t="str">
        <f>'BARTOLOMEU-DIR'!C267</f>
        <v>CERQUILHO</v>
      </c>
      <c r="C30" s="89"/>
      <c r="D30" s="89" t="str">
        <f>'BARTOLOMEU-DIR'!C305</f>
        <v>ITAPEVA</v>
      </c>
      <c r="E30" s="89"/>
      <c r="F30" s="89" t="str">
        <f>'BARTOLOMEU-DIR'!C343</f>
        <v>LARANJAL PAULISTA</v>
      </c>
      <c r="G30" s="89"/>
    </row>
    <row r="31" spans="1:8" x14ac:dyDescent="0.25">
      <c r="A31" s="167"/>
      <c r="B31" s="89" t="str">
        <f>'BARTOLOMEU-DIR'!C268</f>
        <v>ANGATUBA</v>
      </c>
      <c r="C31" s="89"/>
      <c r="D31" s="89" t="str">
        <f>'BARTOLOMEU-DIR'!C306</f>
        <v>ITAPETININGA</v>
      </c>
      <c r="E31" s="89"/>
      <c r="F31" s="89" t="str">
        <f>'BARTOLOMEU-DIR'!C344</f>
        <v>CAPÃO BONITO</v>
      </c>
      <c r="G31" s="89"/>
    </row>
    <row r="32" spans="1:8" x14ac:dyDescent="0.25">
      <c r="A32" s="167"/>
      <c r="B32" s="89" t="str">
        <f>'BARTOLOMEU-DIR'!C269</f>
        <v>ITAPEVA/ITARARÉ</v>
      </c>
      <c r="C32" s="89"/>
      <c r="D32" s="89" t="str">
        <f>'BARTOLOMEU-DIR'!C307</f>
        <v>TIETE</v>
      </c>
      <c r="E32" s="89"/>
      <c r="F32" s="89" t="str">
        <f>'BARTOLOMEU-DIR'!C345</f>
        <v>SALTO</v>
      </c>
      <c r="G32" s="89"/>
    </row>
    <row r="33" spans="1:7" x14ac:dyDescent="0.25">
      <c r="A33" s="167"/>
      <c r="B33" s="89">
        <f>'BARTOLOMEU-DIR'!C270</f>
        <v>0</v>
      </c>
      <c r="C33" s="89"/>
      <c r="D33" s="89" t="str">
        <f>'BARTOLOMEU-DIR'!C308</f>
        <v>BURI</v>
      </c>
      <c r="E33" s="89"/>
      <c r="F33" s="89" t="str">
        <f>'BARTOLOMEU-DIR'!C346</f>
        <v>CONCHAS</v>
      </c>
      <c r="G33" s="89"/>
    </row>
    <row r="34" spans="1:7" ht="15.75" x14ac:dyDescent="0.25">
      <c r="A34" s="174" t="s">
        <v>8</v>
      </c>
      <c r="B34" s="162" t="str">
        <f>'BARTOLOMEU-DIR'!D265</f>
        <v>TRABALHO A BASE</v>
      </c>
      <c r="C34" s="166"/>
      <c r="D34" s="162" t="str">
        <f>'BARTOLOMEU-DIR'!D303</f>
        <v>VISITA A BASE</v>
      </c>
      <c r="E34" s="163"/>
      <c r="F34" s="166" t="str">
        <f>'BARTOLOMEU-DIR'!D341</f>
        <v>TRABALHO DE BASE</v>
      </c>
      <c r="G34" s="163"/>
    </row>
    <row r="35" spans="1:7" ht="15.75" x14ac:dyDescent="0.25">
      <c r="A35" s="175"/>
      <c r="B35" s="161" t="str">
        <f>'BARTOLOMEU-DIR'!D266</f>
        <v>VISITA A BASE</v>
      </c>
      <c r="C35" s="155"/>
      <c r="D35" s="161" t="str">
        <f>'BARTOLOMEU-DIR'!D304</f>
        <v>VISITA A BASE</v>
      </c>
      <c r="E35" s="164"/>
      <c r="F35" s="155" t="str">
        <f>'BARTOLOMEU-DIR'!D342</f>
        <v>TRABALHO DE BASE</v>
      </c>
      <c r="G35" s="164"/>
    </row>
    <row r="36" spans="1:7" ht="15.75" x14ac:dyDescent="0.25">
      <c r="A36" s="175"/>
      <c r="B36" s="161" t="str">
        <f>'BARTOLOMEU-DIR'!D267</f>
        <v>VISITA A BASE</v>
      </c>
      <c r="C36" s="155"/>
      <c r="D36" s="161" t="str">
        <f>'BARTOLOMEU-DIR'!D305</f>
        <v>VISITA A BASE</v>
      </c>
      <c r="E36" s="164"/>
      <c r="F36" s="155" t="str">
        <f>'BARTOLOMEU-DIR'!D343</f>
        <v>TRABALHO DE BASE</v>
      </c>
      <c r="G36" s="164"/>
    </row>
    <row r="37" spans="1:7" ht="15.75" x14ac:dyDescent="0.25">
      <c r="A37" s="176"/>
      <c r="B37" s="165" t="str">
        <f>'BARTOLOMEU-DIR'!D268</f>
        <v>VISITA A BASE</v>
      </c>
      <c r="C37" s="156"/>
      <c r="D37" s="165" t="str">
        <f>'BARTOLOMEU-DIR'!D306</f>
        <v>VISITA A BASE</v>
      </c>
      <c r="E37" s="157"/>
      <c r="F37" s="156" t="str">
        <f>'BARTOLOMEU-DIR'!D344</f>
        <v>TRABALHO DE BASE</v>
      </c>
      <c r="G37" s="157"/>
    </row>
    <row r="38" spans="1:7" ht="15.75" x14ac:dyDescent="0.25">
      <c r="A38" s="93" t="s">
        <v>15</v>
      </c>
      <c r="B38" s="144" t="str">
        <f>'BARTOLOMEU-DIR'!E265</f>
        <v>VEICULO SINDICATO</v>
      </c>
      <c r="C38" s="145"/>
      <c r="D38" s="144" t="str">
        <f>'BARTOLOMEU-DIR'!E303</f>
        <v>VEICULO DO SINDICATO</v>
      </c>
      <c r="E38" s="145"/>
      <c r="F38" s="144" t="str">
        <f>'BARTOLOMEU-DIR'!E341</f>
        <v>VEICULO SINDICATO</v>
      </c>
      <c r="G38" s="145"/>
    </row>
    <row r="39" spans="1:7" ht="15.75" x14ac:dyDescent="0.25">
      <c r="A39" s="94" t="s">
        <v>16</v>
      </c>
      <c r="B39" s="149">
        <f>'BARTOLOMEU-DIR'!H265</f>
        <v>5</v>
      </c>
      <c r="C39" s="150"/>
      <c r="D39" s="149">
        <f>'BARTOLOMEU-DIR'!H303</f>
        <v>6</v>
      </c>
      <c r="E39" s="150"/>
      <c r="F39" s="149">
        <f>'BARTOLOMEU-DIR'!H341</f>
        <v>6</v>
      </c>
      <c r="G39" s="150"/>
    </row>
    <row r="40" spans="1:7" ht="15.75" x14ac:dyDescent="0.25">
      <c r="A40" s="94" t="s">
        <v>17</v>
      </c>
      <c r="B40" s="151">
        <f>'BARTOLOMEU-DIR'!F265</f>
        <v>1850</v>
      </c>
      <c r="C40" s="152"/>
      <c r="D40" s="151">
        <f>'BARTOLOMEU-DIR'!F303</f>
        <v>2250</v>
      </c>
      <c r="E40" s="152"/>
      <c r="F40" s="151">
        <f>'BARTOLOMEU-DIR'!F341</f>
        <v>2250</v>
      </c>
      <c r="G40" s="152"/>
    </row>
    <row r="41" spans="1:7" ht="31.5" x14ac:dyDescent="0.25">
      <c r="A41" s="95" t="s">
        <v>18</v>
      </c>
      <c r="B41" s="151">
        <f>'BARTOLOMEU-DIR'!G265</f>
        <v>0</v>
      </c>
      <c r="C41" s="152"/>
      <c r="D41" s="151">
        <f>'BARTOLOMEU-DIR'!G303</f>
        <v>5.0999999999999996</v>
      </c>
      <c r="E41" s="152"/>
      <c r="F41" s="151">
        <f>'BARTOLOMEU-DIR'!G341</f>
        <v>0</v>
      </c>
      <c r="G41" s="152"/>
    </row>
    <row r="42" spans="1:7" ht="15.75" x14ac:dyDescent="0.25">
      <c r="A42" s="85" t="s">
        <v>19</v>
      </c>
      <c r="B42" s="151">
        <f>SUM(B40:B41)</f>
        <v>1850</v>
      </c>
      <c r="C42" s="152"/>
      <c r="D42" s="151">
        <f>SUM(D40:D41)</f>
        <v>2255.1</v>
      </c>
      <c r="E42" s="152"/>
      <c r="F42" s="151">
        <f>SUM(F40:F41)</f>
        <v>2250</v>
      </c>
      <c r="G42" s="152"/>
    </row>
    <row r="43" spans="1:7" ht="15.75" x14ac:dyDescent="0.25">
      <c r="A43" s="96"/>
      <c r="B43" s="97"/>
      <c r="C43" s="97"/>
      <c r="D43" s="97"/>
      <c r="E43" s="97"/>
      <c r="F43" s="97"/>
      <c r="G43" s="97"/>
    </row>
    <row r="44" spans="1:7" ht="15.75" x14ac:dyDescent="0.25">
      <c r="A44" s="96"/>
      <c r="B44" s="97"/>
      <c r="C44" s="97"/>
      <c r="D44" s="97"/>
      <c r="E44" s="97"/>
      <c r="F44" s="97"/>
      <c r="G44" s="97"/>
    </row>
    <row r="45" spans="1:7" ht="15.75" x14ac:dyDescent="0.25">
      <c r="A45" s="96"/>
      <c r="B45" s="97"/>
      <c r="C45" s="97"/>
      <c r="D45" s="97"/>
      <c r="E45" s="97"/>
      <c r="F45" s="97"/>
      <c r="G45" s="97"/>
    </row>
    <row r="46" spans="1:7" ht="15.75" x14ac:dyDescent="0.25">
      <c r="A46" s="81" t="s">
        <v>3</v>
      </c>
      <c r="B46" s="106" t="s">
        <v>25</v>
      </c>
      <c r="C46" s="106"/>
      <c r="E46" s="82"/>
      <c r="F46" s="82" t="s">
        <v>21</v>
      </c>
    </row>
    <row r="48" spans="1:7" ht="31.5" x14ac:dyDescent="0.25">
      <c r="A48" s="85" t="s">
        <v>12</v>
      </c>
      <c r="B48" s="153">
        <f>$B$5</f>
        <v>45108</v>
      </c>
      <c r="C48" s="154"/>
      <c r="D48" s="153">
        <f>$D$5</f>
        <v>45139</v>
      </c>
      <c r="E48" s="154"/>
      <c r="F48" s="153">
        <f>$F$5</f>
        <v>45170</v>
      </c>
      <c r="G48" s="154"/>
    </row>
    <row r="49" spans="1:7" ht="15.75" x14ac:dyDescent="0.25">
      <c r="A49" s="85" t="s">
        <v>13</v>
      </c>
      <c r="B49" s="158" t="str">
        <f>'JOSÉ-DIR'!B265</f>
        <v>SOROCABA</v>
      </c>
      <c r="C49" s="159"/>
      <c r="D49" s="158" t="str">
        <f>'JOSÉ-DIR'!B303</f>
        <v>SOROCABA</v>
      </c>
      <c r="E49" s="159"/>
      <c r="F49" s="158" t="str">
        <f>'JOSÉ-DIR'!B341</f>
        <v>SOROCABA</v>
      </c>
      <c r="G49" s="159"/>
    </row>
    <row r="50" spans="1:7" ht="15" customHeight="1" x14ac:dyDescent="0.25">
      <c r="A50" s="174" t="s">
        <v>14</v>
      </c>
      <c r="B50" s="87" t="str">
        <f>'JOSÉ-DIR'!C265</f>
        <v>CAPÃO BONITO</v>
      </c>
      <c r="C50" s="100"/>
      <c r="D50" s="100" t="str">
        <f>'JOSÉ-DIR'!C303</f>
        <v>VOTORANTIM/IBIUNA</v>
      </c>
      <c r="E50" s="100"/>
      <c r="F50" s="100" t="str">
        <f>'JOSÉ-DIR'!C341</f>
        <v>PIEDADE</v>
      </c>
      <c r="G50" s="100"/>
    </row>
    <row r="51" spans="1:7" ht="15" customHeight="1" x14ac:dyDescent="0.25">
      <c r="A51" s="175"/>
      <c r="B51" s="89" t="str">
        <f>'JOSÉ-DIR'!C266</f>
        <v>PIEDADE</v>
      </c>
      <c r="C51" s="101"/>
      <c r="D51" s="101" t="str">
        <f>'JOSÉ-DIR'!C304</f>
        <v>ANGATUBA</v>
      </c>
      <c r="E51" s="101"/>
      <c r="F51" s="101" t="str">
        <f>'JOSÉ-DIR'!C342</f>
        <v>MAIRINQUE</v>
      </c>
      <c r="G51" s="101"/>
    </row>
    <row r="52" spans="1:7" ht="15" customHeight="1" x14ac:dyDescent="0.25">
      <c r="A52" s="175"/>
      <c r="B52" s="89" t="str">
        <f>'JOSÉ-DIR'!C267</f>
        <v>VOTORANTIM/SALTO DE PIRAPORA</v>
      </c>
      <c r="C52" s="101"/>
      <c r="D52" s="101" t="str">
        <f>'JOSÉ-DIR'!C305</f>
        <v>LARANJAL PAULISTA</v>
      </c>
      <c r="E52" s="101"/>
      <c r="F52" s="101" t="str">
        <f>'JOSÉ-DIR'!C343</f>
        <v>LARANJAL PAULISTA</v>
      </c>
      <c r="G52" s="101"/>
    </row>
    <row r="53" spans="1:7" ht="15" customHeight="1" x14ac:dyDescent="0.25">
      <c r="A53" s="175"/>
      <c r="B53" s="89" t="str">
        <f>'JOSÉ-DIR'!C268</f>
        <v>PILAR DO SUL</v>
      </c>
      <c r="C53" s="101"/>
      <c r="D53" s="101" t="str">
        <f>'JOSÉ-DIR'!C306</f>
        <v>CAPELA DO ALTO</v>
      </c>
      <c r="E53" s="101"/>
      <c r="F53" s="101" t="str">
        <f>'JOSÉ-DIR'!C344</f>
        <v>VOTORANTIM/PILAR DO SUL</v>
      </c>
      <c r="G53" s="101"/>
    </row>
    <row r="54" spans="1:7" ht="15" customHeight="1" x14ac:dyDescent="0.25">
      <c r="A54" s="175"/>
      <c r="B54" s="89" t="str">
        <f>'JOSÉ-DIR'!C269</f>
        <v>LARANJAL PAULISTA</v>
      </c>
      <c r="C54" s="101"/>
      <c r="D54" s="101" t="str">
        <f>'JOSÉ-DIR'!C307</f>
        <v>TIETE</v>
      </c>
      <c r="E54" s="101"/>
      <c r="F54" s="101" t="str">
        <f>'JOSÉ-DIR'!C345</f>
        <v>PIEDADE</v>
      </c>
      <c r="G54" s="101"/>
    </row>
    <row r="55" spans="1:7" ht="15.75" customHeight="1" x14ac:dyDescent="0.25">
      <c r="A55" s="176"/>
      <c r="B55" s="103" t="str">
        <f>'JOSÉ-DIR'!C270</f>
        <v>VOTORANTIM/IBIUNA</v>
      </c>
      <c r="C55" s="102"/>
      <c r="D55" s="102"/>
      <c r="E55" s="102"/>
      <c r="F55" s="102" t="str">
        <f>'JOSÉ-DIR'!C346</f>
        <v>IBIUNA</v>
      </c>
      <c r="G55" s="102"/>
    </row>
    <row r="56" spans="1:7" ht="15.75" x14ac:dyDescent="0.25">
      <c r="A56" s="160" t="s">
        <v>8</v>
      </c>
      <c r="B56" s="161" t="str">
        <f>'JOSÉ-DIR'!D265</f>
        <v>TRABALHO DE BASE</v>
      </c>
      <c r="C56" s="164"/>
      <c r="D56" s="155" t="str">
        <f>'JOSÉ-DIR'!D303</f>
        <v>VISITA A BASE</v>
      </c>
      <c r="E56" s="164"/>
      <c r="F56" s="155" t="str">
        <f>'JOSÉ-DIR'!D341</f>
        <v>VISITA A BASE</v>
      </c>
      <c r="G56" s="164"/>
    </row>
    <row r="57" spans="1:7" ht="15.75" x14ac:dyDescent="0.25">
      <c r="A57" s="160"/>
      <c r="B57" s="161" t="str">
        <f>'JOSÉ-DIR'!D266</f>
        <v>VISITA A BASE</v>
      </c>
      <c r="C57" s="164"/>
      <c r="D57" s="155" t="str">
        <f>'JOSÉ-DIR'!D304</f>
        <v>VISITA A BASE</v>
      </c>
      <c r="E57" s="164"/>
      <c r="F57" s="155" t="str">
        <f>'JOSÉ-DIR'!D342</f>
        <v>VISITA A BASE</v>
      </c>
      <c r="G57" s="164"/>
    </row>
    <row r="58" spans="1:7" ht="15.75" x14ac:dyDescent="0.25">
      <c r="A58" s="160"/>
      <c r="B58" s="161" t="str">
        <f>'JOSÉ-DIR'!D267</f>
        <v>VISITA A BASE</v>
      </c>
      <c r="C58" s="164"/>
      <c r="D58" s="155" t="str">
        <f>'JOSÉ-DIR'!D305</f>
        <v>VISITA A BASE</v>
      </c>
      <c r="E58" s="164"/>
      <c r="F58" s="155" t="str">
        <f>'JOSÉ-DIR'!D343</f>
        <v>TRABALHO A BASE</v>
      </c>
      <c r="G58" s="164"/>
    </row>
    <row r="59" spans="1:7" ht="15.75" x14ac:dyDescent="0.25">
      <c r="A59" s="160"/>
      <c r="B59" s="165" t="str">
        <f>'JOSÉ-DIR'!D268</f>
        <v>VISITA A BASE</v>
      </c>
      <c r="C59" s="157"/>
      <c r="D59" s="156" t="str">
        <f>'JOSÉ-DIR'!D306</f>
        <v>VISITA A BASE</v>
      </c>
      <c r="E59" s="157"/>
      <c r="F59" s="156" t="str">
        <f>'JOSÉ-DIR'!D344</f>
        <v>VISITA A BASE</v>
      </c>
      <c r="G59" s="157"/>
    </row>
    <row r="60" spans="1:7" ht="15.75" x14ac:dyDescent="0.25">
      <c r="A60" s="93" t="s">
        <v>15</v>
      </c>
      <c r="B60" s="144" t="str">
        <f>'JOSÉ-DIR'!E265</f>
        <v>VEICULO SINDICATO</v>
      </c>
      <c r="C60" s="145"/>
      <c r="D60" s="144" t="str">
        <f>'JOSÉ-DIR'!E303</f>
        <v>VEICULO SINDICATO</v>
      </c>
      <c r="E60" s="145"/>
      <c r="F60" s="144" t="str">
        <f>'JOSÉ-DIR'!E341</f>
        <v>VEICULO DO SINDICATO</v>
      </c>
      <c r="G60" s="145"/>
    </row>
    <row r="61" spans="1:7" ht="15.75" x14ac:dyDescent="0.25">
      <c r="A61" s="94" t="s">
        <v>16</v>
      </c>
      <c r="B61" s="149">
        <f>'JOSÉ-DIR'!H265</f>
        <v>6</v>
      </c>
      <c r="C61" s="150"/>
      <c r="D61" s="149">
        <v>5</v>
      </c>
      <c r="E61" s="150"/>
      <c r="F61" s="149">
        <f>'JOSÉ-DIR'!H341</f>
        <v>6</v>
      </c>
      <c r="G61" s="150"/>
    </row>
    <row r="62" spans="1:7" ht="15.75" x14ac:dyDescent="0.25">
      <c r="A62" s="94" t="s">
        <v>17</v>
      </c>
      <c r="B62" s="151">
        <f>'JOSÉ-DIR'!F265</f>
        <v>2000</v>
      </c>
      <c r="C62" s="152"/>
      <c r="D62" s="151">
        <f>'JOSÉ-DIR'!F303</f>
        <v>1650</v>
      </c>
      <c r="E62" s="152"/>
      <c r="F62" s="151">
        <f>'JOSÉ-DIR'!F341</f>
        <v>1900</v>
      </c>
      <c r="G62" s="152"/>
    </row>
    <row r="63" spans="1:7" ht="31.5" x14ac:dyDescent="0.25">
      <c r="A63" s="95" t="s">
        <v>18</v>
      </c>
      <c r="B63" s="151">
        <f>'JOSÉ-DIR'!G265</f>
        <v>143.88</v>
      </c>
      <c r="C63" s="152"/>
      <c r="D63" s="151">
        <f>'JOSÉ-DIR'!G303</f>
        <v>0</v>
      </c>
      <c r="E63" s="152"/>
      <c r="F63" s="151">
        <f>'JOSÉ-DIR'!G341</f>
        <v>213.70999999999998</v>
      </c>
      <c r="G63" s="152"/>
    </row>
    <row r="64" spans="1:7" ht="15.75" x14ac:dyDescent="0.25">
      <c r="A64" s="85" t="s">
        <v>19</v>
      </c>
      <c r="B64" s="151">
        <f>SUM(B62:B63)</f>
        <v>2143.88</v>
      </c>
      <c r="C64" s="152"/>
      <c r="D64" s="151">
        <f>SUM(D62:D63)</f>
        <v>1650</v>
      </c>
      <c r="E64" s="152"/>
      <c r="F64" s="151">
        <f>SUM(F62:F63)</f>
        <v>2113.71</v>
      </c>
      <c r="G64" s="152"/>
    </row>
    <row r="65" spans="1:7" ht="15.75" x14ac:dyDescent="0.25">
      <c r="A65" s="96"/>
      <c r="B65" s="97"/>
      <c r="C65" s="97"/>
      <c r="D65" s="97"/>
      <c r="E65" s="97"/>
      <c r="F65" s="97"/>
      <c r="G65" s="97"/>
    </row>
    <row r="66" spans="1:7" ht="15.75" x14ac:dyDescent="0.25">
      <c r="A66" s="96"/>
      <c r="B66" s="97"/>
      <c r="C66" s="97"/>
      <c r="D66" s="97"/>
      <c r="E66" s="97"/>
      <c r="F66" s="97"/>
      <c r="G66" s="97"/>
    </row>
    <row r="67" spans="1:7" ht="15.75" x14ac:dyDescent="0.25">
      <c r="A67" s="96"/>
      <c r="B67" s="97"/>
      <c r="C67" s="97"/>
      <c r="D67" s="97"/>
      <c r="E67" s="97"/>
      <c r="F67" s="97"/>
      <c r="G67" s="97"/>
    </row>
    <row r="68" spans="1:7" ht="15.75" x14ac:dyDescent="0.25">
      <c r="A68" s="81" t="s">
        <v>3</v>
      </c>
      <c r="B68" s="106" t="s">
        <v>26</v>
      </c>
      <c r="C68" s="106"/>
      <c r="E68" s="82"/>
      <c r="F68" s="82" t="s">
        <v>21</v>
      </c>
    </row>
    <row r="70" spans="1:7" ht="31.5" x14ac:dyDescent="0.25">
      <c r="A70" s="85" t="s">
        <v>12</v>
      </c>
      <c r="B70" s="153">
        <f>$B$5</f>
        <v>45108</v>
      </c>
      <c r="C70" s="154"/>
      <c r="D70" s="153">
        <f>$D$5</f>
        <v>45139</v>
      </c>
      <c r="E70" s="154"/>
      <c r="F70" s="153">
        <f>$F$5</f>
        <v>45170</v>
      </c>
      <c r="G70" s="154"/>
    </row>
    <row r="71" spans="1:7" ht="15.75" x14ac:dyDescent="0.25">
      <c r="A71" s="85" t="s">
        <v>13</v>
      </c>
      <c r="B71" s="149" t="str">
        <f>'NILTON-DIR'!B265</f>
        <v>SOROCABA</v>
      </c>
      <c r="C71" s="150"/>
      <c r="D71" s="149" t="s">
        <v>42</v>
      </c>
      <c r="E71" s="150"/>
      <c r="F71" s="149" t="s">
        <v>42</v>
      </c>
      <c r="G71" s="150"/>
    </row>
    <row r="72" spans="1:7" x14ac:dyDescent="0.25">
      <c r="A72" s="167" t="s">
        <v>14</v>
      </c>
      <c r="B72" s="98" t="str">
        <f>'NILTON-DIR'!C265</f>
        <v>CAMPINAS</v>
      </c>
      <c r="C72" s="99">
        <f>'NILTON-DIR'!C271</f>
        <v>0</v>
      </c>
      <c r="D72" s="98" t="str">
        <f>'NILTON-DIR'!C303</f>
        <v>CONCHAS</v>
      </c>
      <c r="E72" s="98">
        <f>'NILTON-DIR'!C309</f>
        <v>0</v>
      </c>
      <c r="F72" s="98" t="str">
        <f>'NILTON-DIR'!C341</f>
        <v>ITARARÉ</v>
      </c>
      <c r="G72" s="99">
        <f>'NILTON-DIR'!C347</f>
        <v>0</v>
      </c>
    </row>
    <row r="73" spans="1:7" x14ac:dyDescent="0.25">
      <c r="A73" s="167"/>
      <c r="B73" s="90" t="str">
        <f>'NILTON-DIR'!C266</f>
        <v>SÃO PAULO</v>
      </c>
      <c r="C73" s="91">
        <f>'NILTON-DIR'!C272</f>
        <v>0</v>
      </c>
      <c r="D73" s="90" t="str">
        <f>'NILTON-DIR'!C304</f>
        <v>SÃO PAULO</v>
      </c>
      <c r="E73" s="90">
        <f>'NILTON-DIR'!C310</f>
        <v>0</v>
      </c>
      <c r="F73" s="90" t="str">
        <f>'NILTON-DIR'!C342</f>
        <v>CAPÃO BONITO</v>
      </c>
      <c r="G73" s="91">
        <f>'NILTON-DIR'!C348</f>
        <v>0</v>
      </c>
    </row>
    <row r="74" spans="1:7" x14ac:dyDescent="0.25">
      <c r="A74" s="167"/>
      <c r="B74" s="90" t="str">
        <f>'NILTON-DIR'!C267</f>
        <v>CONCHAS</v>
      </c>
      <c r="C74" s="91">
        <f>'NILTON-DIR'!C273</f>
        <v>0</v>
      </c>
      <c r="D74" s="90" t="str">
        <f>'NILTON-DIR'!C305</f>
        <v>ITAPEVA</v>
      </c>
      <c r="E74" s="90">
        <f>'NILTON-DIR'!C311</f>
        <v>0</v>
      </c>
      <c r="F74" s="90" t="str">
        <f>'NILTON-DIR'!C343</f>
        <v>SÃO PAULO</v>
      </c>
      <c r="G74" s="91">
        <f>'NILTON-DIR'!C349</f>
        <v>0</v>
      </c>
    </row>
    <row r="75" spans="1:7" x14ac:dyDescent="0.25">
      <c r="A75" s="167"/>
      <c r="B75" s="90" t="str">
        <f>'NILTON-DIR'!C268</f>
        <v>LARANJAL PAULISTA</v>
      </c>
      <c r="C75" s="91">
        <f>'NILTON-DIR'!C274</f>
        <v>0</v>
      </c>
      <c r="D75" s="90" t="str">
        <f>'NILTON-DIR'!C306</f>
        <v>SÃO PAULO</v>
      </c>
      <c r="E75" s="90">
        <f>'NILTON-DIR'!C312</f>
        <v>0</v>
      </c>
      <c r="F75" s="90" t="str">
        <f>'NILTON-DIR'!C344</f>
        <v>CONCHAS</v>
      </c>
      <c r="G75" s="91">
        <f>'NILTON-DIR'!C350</f>
        <v>0</v>
      </c>
    </row>
    <row r="76" spans="1:7" x14ac:dyDescent="0.25">
      <c r="A76" s="167"/>
      <c r="B76" s="90" t="str">
        <f>'NILTON-DIR'!C269</f>
        <v>ITAPEVA/ITARARÉ</v>
      </c>
      <c r="C76" s="91">
        <f>'NILTON-DIR'!C275</f>
        <v>0</v>
      </c>
      <c r="D76" s="90"/>
      <c r="E76" s="90">
        <f>'NILTON-DIR'!C313</f>
        <v>0</v>
      </c>
      <c r="F76" s="90">
        <f>'NILTON-DIR'!C345</f>
        <v>0</v>
      </c>
      <c r="G76" s="91">
        <f>'NILTON-DIR'!C351</f>
        <v>0</v>
      </c>
    </row>
    <row r="77" spans="1:7" x14ac:dyDescent="0.25">
      <c r="A77" s="167"/>
      <c r="B77" s="121">
        <f>'NILTON-DIR'!C270</f>
        <v>0</v>
      </c>
      <c r="C77" s="92">
        <f>'NILTON-DIR'!C276</f>
        <v>0</v>
      </c>
      <c r="D77" s="121">
        <f>'NILTON-DIR'!C308</f>
        <v>0</v>
      </c>
      <c r="E77" s="121">
        <f>'NILTON-DIR'!C314</f>
        <v>0</v>
      </c>
      <c r="F77" s="121">
        <f>'NILTON-DIR'!C346</f>
        <v>0</v>
      </c>
      <c r="G77" s="92">
        <f>'NILTON-DIR'!C352</f>
        <v>0</v>
      </c>
    </row>
    <row r="78" spans="1:7" ht="15.75" x14ac:dyDescent="0.25">
      <c r="A78" s="160" t="s">
        <v>8</v>
      </c>
      <c r="B78" s="146" t="str">
        <f>'NILTON-DIR'!D265</f>
        <v>REUNIÃO SINDICAL</v>
      </c>
      <c r="C78" s="147"/>
      <c r="D78" s="146" t="str">
        <f>'NILTON-DIR'!D303</f>
        <v>VISITA A BASE</v>
      </c>
      <c r="E78" s="147"/>
      <c r="F78" s="146" t="str">
        <f>'NILTON-DIR'!D341</f>
        <v>TRABALHO A BASE</v>
      </c>
      <c r="G78" s="148"/>
    </row>
    <row r="79" spans="1:7" ht="15.75" x14ac:dyDescent="0.25">
      <c r="A79" s="160"/>
      <c r="B79" s="146" t="str">
        <f>'NILTON-DIR'!D266</f>
        <v>SERVIÇO DIVERSOS</v>
      </c>
      <c r="C79" s="147"/>
      <c r="D79" s="146" t="str">
        <f>'NILTON-DIR'!D304</f>
        <v>SERVIÇOS DIVERSOS</v>
      </c>
      <c r="E79" s="147"/>
      <c r="F79" s="146" t="str">
        <f>'NILTON-DIR'!D342</f>
        <v>TRABALHO A BASE</v>
      </c>
      <c r="G79" s="148"/>
    </row>
    <row r="80" spans="1:7" ht="15.75" x14ac:dyDescent="0.25">
      <c r="A80" s="160"/>
      <c r="B80" s="146" t="str">
        <f>'NILTON-DIR'!D267</f>
        <v>TRABALHO DE BASE</v>
      </c>
      <c r="C80" s="147"/>
      <c r="D80" s="146" t="str">
        <f>'NILTON-DIR'!D305</f>
        <v>VISITA A BASE</v>
      </c>
      <c r="E80" s="147"/>
      <c r="F80" s="146" t="str">
        <f>'NILTON-DIR'!D343</f>
        <v>SERVIÇO DIVERSOS</v>
      </c>
      <c r="G80" s="148"/>
    </row>
    <row r="81" spans="1:8" ht="15.75" x14ac:dyDescent="0.25">
      <c r="A81" s="160"/>
      <c r="B81" s="171" t="str">
        <f>'NILTON-DIR'!D268</f>
        <v>VISITA A BASE</v>
      </c>
      <c r="C81" s="172"/>
      <c r="D81" s="171" t="str">
        <f>'NILTON-DIR'!D306</f>
        <v>FEDERAÇÃO</v>
      </c>
      <c r="E81" s="172"/>
      <c r="F81" s="171" t="str">
        <f>'NILTON-DIR'!D344</f>
        <v>TRABALHO A BASE</v>
      </c>
      <c r="G81" s="173"/>
    </row>
    <row r="82" spans="1:8" ht="15.75" x14ac:dyDescent="0.25">
      <c r="A82" s="93" t="s">
        <v>15</v>
      </c>
      <c r="B82" s="144" t="str">
        <f>'NILTON-DIR'!E265</f>
        <v>VEICULO SINDICATO</v>
      </c>
      <c r="C82" s="145"/>
      <c r="D82" s="144" t="str">
        <f>'NILTON-DIR'!E303</f>
        <v>VEICULO SINDICATO</v>
      </c>
      <c r="E82" s="145"/>
      <c r="F82" s="144" t="str">
        <f>'NILTON-DIR'!E341</f>
        <v>VEICULO DO SINDICATO</v>
      </c>
      <c r="G82" s="145"/>
    </row>
    <row r="83" spans="1:8" ht="15.75" x14ac:dyDescent="0.25">
      <c r="A83" s="94" t="s">
        <v>16</v>
      </c>
      <c r="B83" s="144">
        <f>'NILTON-DIR'!H265</f>
        <v>5</v>
      </c>
      <c r="C83" s="145"/>
      <c r="D83" s="149">
        <f>'NILTON-DIR'!H303</f>
        <v>5</v>
      </c>
      <c r="E83" s="150"/>
      <c r="F83" s="149">
        <f>'NILTON-DIR'!H341</f>
        <v>4</v>
      </c>
      <c r="G83" s="150"/>
    </row>
    <row r="84" spans="1:8" ht="15.75" x14ac:dyDescent="0.25">
      <c r="A84" s="94" t="s">
        <v>17</v>
      </c>
      <c r="B84" s="151">
        <f>'NILTON-DIR'!F265</f>
        <v>1900</v>
      </c>
      <c r="C84" s="152"/>
      <c r="D84" s="151">
        <f>'NILTON-DIR'!F303</f>
        <v>1850</v>
      </c>
      <c r="E84" s="152"/>
      <c r="F84" s="151">
        <f>'NILTON-DIR'!F341</f>
        <v>1550</v>
      </c>
      <c r="G84" s="152"/>
    </row>
    <row r="85" spans="1:8" ht="31.5" x14ac:dyDescent="0.25">
      <c r="A85" s="95" t="s">
        <v>18</v>
      </c>
      <c r="B85" s="151">
        <f>'NILTON-DIR'!G265</f>
        <v>0</v>
      </c>
      <c r="C85" s="152"/>
      <c r="D85" s="151">
        <f>'NILTON-DIR'!G303</f>
        <v>0</v>
      </c>
      <c r="E85" s="152"/>
      <c r="F85" s="151">
        <f>'NILTON-DIR'!G341</f>
        <v>0</v>
      </c>
      <c r="G85" s="152"/>
    </row>
    <row r="86" spans="1:8" ht="15.75" x14ac:dyDescent="0.25">
      <c r="A86" s="85" t="s">
        <v>19</v>
      </c>
      <c r="B86" s="151">
        <f>SUM(B84:B85)</f>
        <v>1900</v>
      </c>
      <c r="C86" s="152"/>
      <c r="D86" s="151">
        <f>SUM(D84:D85)</f>
        <v>1850</v>
      </c>
      <c r="E86" s="152"/>
      <c r="F86" s="151">
        <f>SUM(F84:F85)</f>
        <v>1550</v>
      </c>
      <c r="G86" s="152"/>
    </row>
    <row r="87" spans="1:8" ht="15.75" x14ac:dyDescent="0.25">
      <c r="A87" s="96"/>
      <c r="B87" s="97"/>
      <c r="C87" s="97"/>
      <c r="D87" s="97"/>
      <c r="E87" s="97"/>
      <c r="F87" s="97"/>
      <c r="G87" s="97"/>
    </row>
    <row r="88" spans="1:8" ht="15.75" x14ac:dyDescent="0.25">
      <c r="A88" s="96"/>
      <c r="B88" s="97"/>
      <c r="C88" s="97"/>
      <c r="D88" s="97"/>
      <c r="E88" s="97"/>
      <c r="F88" s="97"/>
      <c r="G88" s="97"/>
    </row>
    <row r="89" spans="1:8" ht="15.75" x14ac:dyDescent="0.25">
      <c r="A89" s="96"/>
      <c r="B89" s="97"/>
      <c r="C89" s="97"/>
      <c r="D89" s="97"/>
      <c r="E89" s="97"/>
      <c r="F89" s="97"/>
      <c r="G89" s="97"/>
    </row>
    <row r="90" spans="1:8" ht="15.75" x14ac:dyDescent="0.25">
      <c r="A90" s="81" t="s">
        <v>3</v>
      </c>
      <c r="B90" s="106" t="s">
        <v>31</v>
      </c>
      <c r="F90" s="82" t="s">
        <v>21</v>
      </c>
      <c r="H90" s="122"/>
    </row>
    <row r="91" spans="1:8" ht="15.75" x14ac:dyDescent="0.25">
      <c r="A91" s="96"/>
      <c r="B91" s="97"/>
      <c r="C91" s="97"/>
      <c r="D91" s="97"/>
      <c r="E91" s="97"/>
      <c r="F91" s="97"/>
      <c r="G91" s="97"/>
    </row>
    <row r="92" spans="1:8" ht="31.5" x14ac:dyDescent="0.25">
      <c r="A92" s="85" t="s">
        <v>12</v>
      </c>
      <c r="B92" s="153">
        <f>$B$5</f>
        <v>45108</v>
      </c>
      <c r="C92" s="154"/>
      <c r="D92" s="153">
        <f>$D$5</f>
        <v>45139</v>
      </c>
      <c r="E92" s="154"/>
      <c r="F92" s="153">
        <f>$F$5</f>
        <v>45170</v>
      </c>
      <c r="G92" s="154"/>
    </row>
    <row r="93" spans="1:8" ht="15.75" x14ac:dyDescent="0.25">
      <c r="A93" s="85" t="s">
        <v>13</v>
      </c>
      <c r="B93" s="179" t="str">
        <f>'WILLIAM-DIR'!B265</f>
        <v>SOROCABA</v>
      </c>
      <c r="C93" s="180"/>
      <c r="D93" s="179" t="s">
        <v>42</v>
      </c>
      <c r="E93" s="180"/>
      <c r="F93" s="179" t="s">
        <v>42</v>
      </c>
      <c r="G93" s="180"/>
    </row>
    <row r="94" spans="1:8" x14ac:dyDescent="0.25">
      <c r="A94" s="160" t="s">
        <v>14</v>
      </c>
      <c r="B94" s="98" t="str">
        <f>'WILLIAM-DIR'!C265</f>
        <v>PIEDADE</v>
      </c>
      <c r="C94" s="99">
        <f>'WILLIAM-DIR'!C271</f>
        <v>0</v>
      </c>
      <c r="D94" s="125" t="str">
        <f>'WILLIAM-DIR'!C303</f>
        <v>VOTORANTIM/IBIUNA</v>
      </c>
      <c r="E94" s="99">
        <f>'WILLIAM-DIR'!C309</f>
        <v>0</v>
      </c>
      <c r="F94" s="107" t="str">
        <f>'WILLIAM-DIR'!C341</f>
        <v>PIEDADE</v>
      </c>
      <c r="G94" s="107">
        <f>'WILLIAM-DIR'!C347</f>
        <v>0</v>
      </c>
    </row>
    <row r="95" spans="1:8" x14ac:dyDescent="0.25">
      <c r="A95" s="160"/>
      <c r="B95" s="90" t="str">
        <f>'WILLIAM-DIR'!C266</f>
        <v>VOTORANTIM/SALTO DE PIRAPORA</v>
      </c>
      <c r="C95" s="91">
        <f>'WILLIAM-DIR'!C272</f>
        <v>0</v>
      </c>
      <c r="D95" s="119" t="str">
        <f>'WILLIAM-DIR'!C304</f>
        <v>SALTO DE PIRAPORA</v>
      </c>
      <c r="E95" s="91">
        <f>'WILLIAM-DIR'!C310</f>
        <v>0</v>
      </c>
      <c r="F95" s="108" t="str">
        <f>'WILLIAM-DIR'!C342</f>
        <v>SALTO DE PIRAPORA</v>
      </c>
      <c r="G95" s="108">
        <f>'WILLIAM-DIR'!C348</f>
        <v>0</v>
      </c>
    </row>
    <row r="96" spans="1:8" x14ac:dyDescent="0.25">
      <c r="A96" s="160"/>
      <c r="B96" s="90" t="str">
        <f>'WILLIAM-DIR'!C267</f>
        <v>TIETÊ</v>
      </c>
      <c r="C96" s="91">
        <f>'WILLIAM-DIR'!C273</f>
        <v>0</v>
      </c>
      <c r="D96" s="119" t="str">
        <f>'WILLIAM-DIR'!C305</f>
        <v>PIEDADE</v>
      </c>
      <c r="E96" s="91">
        <f>'WILLIAM-DIR'!C311</f>
        <v>0</v>
      </c>
      <c r="F96" s="108" t="str">
        <f>'WILLIAM-DIR'!C343</f>
        <v>SÃO PAULO</v>
      </c>
      <c r="G96" s="108">
        <f>'WILLIAM-DIR'!C349</f>
        <v>0</v>
      </c>
    </row>
    <row r="97" spans="1:7" x14ac:dyDescent="0.25">
      <c r="A97" s="160"/>
      <c r="B97" s="90" t="str">
        <f>'WILLIAM-DIR'!C268</f>
        <v>VOTORANTIM/IBIUNA</v>
      </c>
      <c r="C97" s="91">
        <f>'WILLIAM-DIR'!C274</f>
        <v>0</v>
      </c>
      <c r="D97" s="119" t="str">
        <f>'WILLIAM-DIR'!C306</f>
        <v>CAPELA DO ALTO</v>
      </c>
      <c r="E97" s="91">
        <f>'WILLIAM-DIR'!C312</f>
        <v>0</v>
      </c>
      <c r="F97" s="108" t="str">
        <f>'WILLIAM-DIR'!C344</f>
        <v>ITU</v>
      </c>
      <c r="G97" s="108">
        <f>'WILLIAM-DIR'!C350</f>
        <v>0</v>
      </c>
    </row>
    <row r="98" spans="1:7" x14ac:dyDescent="0.25">
      <c r="A98" s="160"/>
      <c r="B98" s="90">
        <f>'WILLIAM-DIR'!C269</f>
        <v>0</v>
      </c>
      <c r="C98" s="91">
        <f>'WILLIAM-DIR'!C275</f>
        <v>0</v>
      </c>
      <c r="D98" s="119">
        <f>'WILLIAM-DIR'!C307</f>
        <v>0</v>
      </c>
      <c r="E98" s="91">
        <f>'WILLIAM-DIR'!C313</f>
        <v>0</v>
      </c>
      <c r="F98" s="108">
        <f>'WILLIAM-DIR'!C345</f>
        <v>0</v>
      </c>
      <c r="G98" s="108">
        <f>'WILLIAM-DIR'!C351</f>
        <v>0</v>
      </c>
    </row>
    <row r="99" spans="1:7" x14ac:dyDescent="0.25">
      <c r="A99" s="160"/>
      <c r="B99" s="121">
        <f>'WILLIAM-DIR'!C270</f>
        <v>0</v>
      </c>
      <c r="C99" s="92">
        <f>'WILLIAM-DIR'!C276</f>
        <v>0</v>
      </c>
      <c r="D99" s="120">
        <f>'WILLIAM-DIR'!C308</f>
        <v>0</v>
      </c>
      <c r="E99" s="92">
        <f>'WILLIAM-DIR'!C314</f>
        <v>0</v>
      </c>
      <c r="F99" s="117">
        <f>'WILLIAM-DIR'!C346</f>
        <v>0</v>
      </c>
      <c r="G99" s="117">
        <f>'WILLIAM-DIR'!C352</f>
        <v>0</v>
      </c>
    </row>
    <row r="100" spans="1:7" ht="15.75" x14ac:dyDescent="0.25">
      <c r="A100" s="160" t="s">
        <v>8</v>
      </c>
      <c r="B100" s="146" t="str">
        <f>'WILLIAM-DIR'!D265</f>
        <v>VISITA A BASE</v>
      </c>
      <c r="C100" s="148"/>
      <c r="D100" s="155" t="str">
        <f>'WILLIAM-DIR'!D303</f>
        <v>VISITA A BASE</v>
      </c>
      <c r="E100" s="164"/>
      <c r="F100" s="155" t="str">
        <f>'WILLIAM-DIR'!D341</f>
        <v>VISITA A BASE</v>
      </c>
      <c r="G100" s="164"/>
    </row>
    <row r="101" spans="1:7" ht="15.75" x14ac:dyDescent="0.25">
      <c r="A101" s="160"/>
      <c r="B101" s="146" t="str">
        <f>'WILLIAM-DIR'!D266</f>
        <v>VISITA A BASE</v>
      </c>
      <c r="C101" s="148"/>
      <c r="D101" s="155" t="str">
        <f>'WILLIAM-DIR'!D304</f>
        <v>VISITA A BASE</v>
      </c>
      <c r="E101" s="164"/>
      <c r="F101" s="155" t="str">
        <f>'WILLIAM-DIR'!D342</f>
        <v>VISITA A BASE</v>
      </c>
      <c r="G101" s="164"/>
    </row>
    <row r="102" spans="1:7" ht="15.75" x14ac:dyDescent="0.25">
      <c r="A102" s="160"/>
      <c r="B102" s="146" t="str">
        <f>'WILLIAM-DIR'!D267</f>
        <v>VISITA A BASE</v>
      </c>
      <c r="C102" s="148"/>
      <c r="D102" s="155" t="str">
        <f>'WILLIAM-DIR'!D305</f>
        <v>VISITA A BASE</v>
      </c>
      <c r="E102" s="164"/>
      <c r="F102" s="155" t="str">
        <f>'WILLIAM-DIR'!D343</f>
        <v>VISITA A BASE</v>
      </c>
      <c r="G102" s="164"/>
    </row>
    <row r="103" spans="1:7" ht="15.75" x14ac:dyDescent="0.25">
      <c r="A103" s="160"/>
      <c r="B103" s="171" t="str">
        <f>'WILLIAM-DIR'!D268</f>
        <v>VISITA A BASE</v>
      </c>
      <c r="C103" s="173"/>
      <c r="D103" s="156" t="str">
        <f>'WILLIAM-DIR'!D306</f>
        <v>VISITA A BASE</v>
      </c>
      <c r="E103" s="157"/>
      <c r="F103" s="156" t="str">
        <f>'WILLIAM-DIR'!D344</f>
        <v>VISITA A BASE</v>
      </c>
      <c r="G103" s="157"/>
    </row>
    <row r="104" spans="1:7" ht="15.75" x14ac:dyDescent="0.25">
      <c r="A104" s="93" t="s">
        <v>15</v>
      </c>
      <c r="B104" s="184" t="str">
        <f>'WILLIAM-DIR'!E265</f>
        <v>VEICULO SINDICATO</v>
      </c>
      <c r="C104" s="185"/>
      <c r="D104" s="184" t="str">
        <f>'WILLIAM-DIR'!E303</f>
        <v>VEICULO SINDICATO</v>
      </c>
      <c r="E104" s="185"/>
      <c r="F104" s="184" t="str">
        <f>'WILLIAM-DIR'!E341</f>
        <v>VEICULO SINDICATO</v>
      </c>
      <c r="G104" s="185"/>
    </row>
    <row r="105" spans="1:7" ht="15.75" x14ac:dyDescent="0.25">
      <c r="A105" s="94" t="s">
        <v>16</v>
      </c>
      <c r="B105" s="158">
        <f>'WILLIAM-DIR'!H265</f>
        <v>4</v>
      </c>
      <c r="C105" s="159"/>
      <c r="D105" s="158">
        <f>'WILLIAM-DIR'!H303</f>
        <v>4</v>
      </c>
      <c r="E105" s="159"/>
      <c r="F105" s="158">
        <f>'WILLIAM-DIR'!H341</f>
        <v>4</v>
      </c>
      <c r="G105" s="159"/>
    </row>
    <row r="106" spans="1:7" ht="15.75" x14ac:dyDescent="0.25">
      <c r="A106" s="94" t="s">
        <v>17</v>
      </c>
      <c r="B106" s="151">
        <f>'WILLIAM-DIR'!F265</f>
        <v>1200</v>
      </c>
      <c r="C106" s="152"/>
      <c r="D106" s="151">
        <f>'WILLIAM-DIR'!F303</f>
        <v>1200</v>
      </c>
      <c r="E106" s="152"/>
      <c r="F106" s="151">
        <f>'WILLIAM-DIR'!F341</f>
        <v>1250</v>
      </c>
      <c r="G106" s="152"/>
    </row>
    <row r="107" spans="1:7" ht="31.5" x14ac:dyDescent="0.25">
      <c r="A107" s="95" t="s">
        <v>18</v>
      </c>
      <c r="B107" s="151">
        <f>'WILLIAM-DIR'!G265</f>
        <v>0</v>
      </c>
      <c r="C107" s="152"/>
      <c r="D107" s="151">
        <f>'WILLIAM-DIR'!G303</f>
        <v>0</v>
      </c>
      <c r="E107" s="152"/>
      <c r="F107" s="151">
        <f>'WILLIAM-DIR'!G341</f>
        <v>0</v>
      </c>
      <c r="G107" s="152"/>
    </row>
    <row r="108" spans="1:7" ht="15.75" x14ac:dyDescent="0.25">
      <c r="A108" s="85" t="s">
        <v>19</v>
      </c>
      <c r="B108" s="151">
        <f>SUM(B106:B107)</f>
        <v>1200</v>
      </c>
      <c r="C108" s="152"/>
      <c r="D108" s="151">
        <f>SUM(D106:D107)</f>
        <v>1200</v>
      </c>
      <c r="E108" s="152"/>
      <c r="F108" s="151">
        <f>SUM(F106:F107)</f>
        <v>1250</v>
      </c>
      <c r="G108" s="152"/>
    </row>
    <row r="109" spans="1:7" ht="15.75" x14ac:dyDescent="0.25">
      <c r="A109" s="96"/>
      <c r="B109" s="97"/>
      <c r="C109" s="97"/>
      <c r="D109" s="97"/>
      <c r="E109" s="97"/>
      <c r="F109" s="97"/>
      <c r="G109" s="97"/>
    </row>
    <row r="110" spans="1:7" ht="15.75" x14ac:dyDescent="0.25">
      <c r="A110" s="96"/>
      <c r="B110" s="97"/>
      <c r="C110" s="97"/>
      <c r="D110" s="97"/>
      <c r="E110" s="97"/>
      <c r="F110" s="97"/>
      <c r="G110" s="97"/>
    </row>
    <row r="111" spans="1:7" ht="15.75" x14ac:dyDescent="0.25">
      <c r="A111" s="96"/>
      <c r="B111" s="97"/>
      <c r="C111" s="97"/>
      <c r="D111" s="97"/>
      <c r="E111" s="97"/>
      <c r="F111" s="97"/>
      <c r="G111" s="97"/>
    </row>
    <row r="112" spans="1:7" ht="15.75" x14ac:dyDescent="0.25">
      <c r="A112" s="81" t="s">
        <v>3</v>
      </c>
      <c r="B112" s="106" t="s">
        <v>27</v>
      </c>
      <c r="C112" s="106"/>
      <c r="E112" s="82"/>
      <c r="F112" s="82" t="s">
        <v>22</v>
      </c>
    </row>
    <row r="114" spans="1:7" ht="31.5" x14ac:dyDescent="0.25">
      <c r="A114" s="85" t="s">
        <v>12</v>
      </c>
      <c r="B114" s="153">
        <f>$B$5</f>
        <v>45108</v>
      </c>
      <c r="C114" s="154"/>
      <c r="D114" s="153">
        <f>$D$5</f>
        <v>45139</v>
      </c>
      <c r="E114" s="154"/>
      <c r="F114" s="153">
        <f>$F$5</f>
        <v>45170</v>
      </c>
      <c r="G114" s="154"/>
    </row>
    <row r="115" spans="1:7" ht="15.75" x14ac:dyDescent="0.25">
      <c r="A115" s="85" t="s">
        <v>13</v>
      </c>
      <c r="B115" s="149" t="str">
        <f>'ORLANDO-TES'!B265</f>
        <v>SOROCABA</v>
      </c>
      <c r="C115" s="150"/>
      <c r="D115" s="149" t="str">
        <f>'ORLANDO-TES'!B303</f>
        <v>SOROCABA</v>
      </c>
      <c r="E115" s="150"/>
      <c r="F115" s="149" t="str">
        <f>'ORLANDO-TES'!B341</f>
        <v>SOROCABA</v>
      </c>
      <c r="G115" s="150"/>
    </row>
    <row r="116" spans="1:7" x14ac:dyDescent="0.25">
      <c r="A116" s="167" t="s">
        <v>14</v>
      </c>
      <c r="B116" s="98" t="str">
        <f>'ORLANDO-TES'!C265</f>
        <v>CERQUILHO</v>
      </c>
      <c r="C116" s="98">
        <f>'ORLANDO-TES'!C271</f>
        <v>0</v>
      </c>
      <c r="D116" s="98" t="str">
        <f>'ORLANDO-TES'!C303</f>
        <v>PIEDADE</v>
      </c>
      <c r="E116" s="98">
        <f>'ORLANDO-TES'!C309</f>
        <v>0</v>
      </c>
      <c r="F116" s="98" t="str">
        <f>'ORLANDO-TES'!C341</f>
        <v>IPERÓ</v>
      </c>
      <c r="G116" s="99">
        <f>'ORLANDO-TES'!C347</f>
        <v>0</v>
      </c>
    </row>
    <row r="117" spans="1:7" x14ac:dyDescent="0.25">
      <c r="A117" s="167"/>
      <c r="B117" s="90" t="str">
        <f>'ORLANDO-TES'!C266</f>
        <v>ITAPETININGA</v>
      </c>
      <c r="C117" s="90">
        <f>'ORLANDO-TES'!C272</f>
        <v>0</v>
      </c>
      <c r="D117" s="90" t="str">
        <f>'ORLANDO-TES'!C304</f>
        <v>ANGATUBA</v>
      </c>
      <c r="E117" s="90">
        <f>'ORLANDO-TES'!C310</f>
        <v>0</v>
      </c>
      <c r="F117" s="90" t="str">
        <f>'ORLANDO-TES'!C342</f>
        <v>ITU</v>
      </c>
      <c r="G117" s="91">
        <f>'ORLANDO-TES'!C348</f>
        <v>0</v>
      </c>
    </row>
    <row r="118" spans="1:7" x14ac:dyDescent="0.25">
      <c r="A118" s="167"/>
      <c r="B118" s="90" t="str">
        <f>'ORLANDO-TES'!C267</f>
        <v>IPERO</v>
      </c>
      <c r="C118" s="90">
        <f>'ORLANDO-TES'!C273</f>
        <v>0</v>
      </c>
      <c r="D118" s="90" t="str">
        <f>'ORLANDO-TES'!C305</f>
        <v>SÃO ROQUE</v>
      </c>
      <c r="E118" s="90">
        <f>'ORLANDO-TES'!C311</f>
        <v>0</v>
      </c>
      <c r="F118" s="90" t="str">
        <f>'ORLANDO-TES'!C343</f>
        <v>MAIRINQUE</v>
      </c>
      <c r="G118" s="91">
        <f>'ORLANDO-TES'!C349</f>
        <v>0</v>
      </c>
    </row>
    <row r="119" spans="1:7" x14ac:dyDescent="0.25">
      <c r="A119" s="167"/>
      <c r="B119" s="90" t="str">
        <f>'ORLANDO-TES'!C268</f>
        <v>PIEDADE</v>
      </c>
      <c r="C119" s="90">
        <f>'ORLANDO-TES'!C274</f>
        <v>0</v>
      </c>
      <c r="D119" s="90" t="str">
        <f>'ORLANDO-TES'!C306</f>
        <v>LARANJAL PAULISTA</v>
      </c>
      <c r="E119" s="90">
        <f>'ORLANDO-TES'!C312</f>
        <v>0</v>
      </c>
      <c r="F119" s="90" t="str">
        <f>'ORLANDO-TES'!C344</f>
        <v>VOTORANTIM/PILAR DO SUL</v>
      </c>
      <c r="G119" s="91">
        <f>'ORLANDO-TES'!C350</f>
        <v>0</v>
      </c>
    </row>
    <row r="120" spans="1:7" x14ac:dyDescent="0.25">
      <c r="A120" s="167"/>
      <c r="B120" s="90" t="str">
        <f>'ORLANDO-TES'!C269</f>
        <v>PILAR DO SUL</v>
      </c>
      <c r="C120" s="90">
        <f>'ORLANDO-TES'!C275</f>
        <v>0</v>
      </c>
      <c r="D120" s="90" t="str">
        <f>'ORLANDO-TES'!C307</f>
        <v>BURI</v>
      </c>
      <c r="E120" s="90">
        <f>'ORLANDO-TES'!C313</f>
        <v>0</v>
      </c>
      <c r="F120" s="90" t="str">
        <f>'ORLANDO-TES'!C345</f>
        <v>PIEDADE</v>
      </c>
      <c r="G120" s="91">
        <f>'ORLANDO-TES'!C351</f>
        <v>0</v>
      </c>
    </row>
    <row r="121" spans="1:7" ht="15" customHeight="1" x14ac:dyDescent="0.25">
      <c r="A121" s="167"/>
      <c r="B121" s="90" t="str">
        <f>'ORLANDO-TES'!C270</f>
        <v>ITAPETININGA</v>
      </c>
      <c r="C121" s="90">
        <f>'ORLANDO-TES'!C276</f>
        <v>0</v>
      </c>
      <c r="D121" s="90">
        <f>'ORLANDO-TES'!C308</f>
        <v>0</v>
      </c>
      <c r="E121" s="90">
        <f>'ORLANDO-TES'!C314</f>
        <v>0</v>
      </c>
      <c r="F121" s="90">
        <f>'ORLANDO-TES'!C346</f>
        <v>0</v>
      </c>
      <c r="G121" s="91">
        <f>'ORLANDO-TES'!C352</f>
        <v>0</v>
      </c>
    </row>
    <row r="122" spans="1:7" ht="15" customHeight="1" x14ac:dyDescent="0.25">
      <c r="A122" s="160" t="s">
        <v>8</v>
      </c>
      <c r="B122" s="162" t="str">
        <f>'ORLANDO-TES'!D265</f>
        <v>VISITA A BASE</v>
      </c>
      <c r="C122" s="163"/>
      <c r="D122" s="166" t="str">
        <f>'ORLANDO-TES'!D303</f>
        <v>VISITA A BASE</v>
      </c>
      <c r="E122" s="163"/>
      <c r="F122" s="166" t="str">
        <f>'ORLANDO-TES'!D341</f>
        <v>VISITA A BASE</v>
      </c>
      <c r="G122" s="163"/>
    </row>
    <row r="123" spans="1:7" ht="15" customHeight="1" x14ac:dyDescent="0.25">
      <c r="A123" s="160"/>
      <c r="B123" s="161"/>
      <c r="C123" s="164"/>
      <c r="D123" s="155" t="str">
        <f>'ORLANDO-TES'!D304</f>
        <v>VISITA A BASE</v>
      </c>
      <c r="E123" s="164"/>
      <c r="F123" s="155" t="str">
        <f>'ORLANDO-TES'!D342</f>
        <v>VISITA A BASE</v>
      </c>
      <c r="G123" s="164"/>
    </row>
    <row r="124" spans="1:7" ht="15" customHeight="1" x14ac:dyDescent="0.25">
      <c r="A124" s="160"/>
      <c r="B124" s="161" t="str">
        <f>'ORLANDO-TES'!D267</f>
        <v>VISITA A BASE</v>
      </c>
      <c r="C124" s="164"/>
      <c r="D124" s="155" t="str">
        <f>'ORLANDO-TES'!D305</f>
        <v>VISITA A BASE</v>
      </c>
      <c r="E124" s="164"/>
      <c r="F124" s="155" t="str">
        <f>'ORLANDO-TES'!D343</f>
        <v>VISITA A BASE</v>
      </c>
      <c r="G124" s="164"/>
    </row>
    <row r="125" spans="1:7" ht="15" customHeight="1" x14ac:dyDescent="0.25">
      <c r="A125" s="160"/>
      <c r="B125" s="165" t="str">
        <f>'ORLANDO-TES'!D268</f>
        <v>VISITA A BASE</v>
      </c>
      <c r="C125" s="157"/>
      <c r="D125" s="156" t="str">
        <f>'ORLANDO-TES'!D306</f>
        <v>VISITA A BASE</v>
      </c>
      <c r="E125" s="157"/>
      <c r="F125" s="156" t="str">
        <f>'ORLANDO-TES'!D344</f>
        <v>VISITA A BASE</v>
      </c>
      <c r="G125" s="157"/>
    </row>
    <row r="126" spans="1:7" ht="15" customHeight="1" x14ac:dyDescent="0.25">
      <c r="A126" s="93" t="s">
        <v>15</v>
      </c>
      <c r="B126" s="144" t="str">
        <f>'ORLANDO-TES'!E265</f>
        <v>VEICULOS SINDICATO</v>
      </c>
      <c r="C126" s="145"/>
      <c r="D126" s="144" t="str">
        <f>'ORLANDO-TES'!E303</f>
        <v>VEICULO SINDICATO</v>
      </c>
      <c r="E126" s="145"/>
      <c r="F126" s="144" t="str">
        <f>'ORLANDO-TES'!E341</f>
        <v>VEICULO SINDICATO</v>
      </c>
      <c r="G126" s="145"/>
    </row>
    <row r="127" spans="1:7" ht="15" customHeight="1" x14ac:dyDescent="0.25">
      <c r="A127" s="94" t="s">
        <v>16</v>
      </c>
      <c r="B127" s="149">
        <f>'ORLANDO-TES'!H265</f>
        <v>6</v>
      </c>
      <c r="C127" s="150"/>
      <c r="D127" s="149">
        <f>'ORLANDO-TES'!H303</f>
        <v>5</v>
      </c>
      <c r="E127" s="150"/>
      <c r="F127" s="149">
        <f>'ORLANDO-TES'!H341</f>
        <v>5</v>
      </c>
      <c r="G127" s="150"/>
    </row>
    <row r="128" spans="1:7" ht="15" customHeight="1" x14ac:dyDescent="0.25">
      <c r="A128" s="94" t="s">
        <v>17</v>
      </c>
      <c r="B128" s="151">
        <f>'ORLANDO-TES'!F265</f>
        <v>1950</v>
      </c>
      <c r="C128" s="152"/>
      <c r="D128" s="151">
        <f>'ORLANDO-TES'!F303</f>
        <v>1750</v>
      </c>
      <c r="E128" s="152"/>
      <c r="F128" s="151">
        <f>'ORLANDO-TES'!F341</f>
        <v>1500</v>
      </c>
      <c r="G128" s="152"/>
    </row>
    <row r="129" spans="1:7" ht="31.5" x14ac:dyDescent="0.25">
      <c r="A129" s="95" t="s">
        <v>18</v>
      </c>
      <c r="B129" s="151">
        <f>'ORLANDO-TES'!G265</f>
        <v>0</v>
      </c>
      <c r="C129" s="152"/>
      <c r="D129" s="151">
        <f>'ORLANDO-TES'!G303</f>
        <v>0</v>
      </c>
      <c r="E129" s="152"/>
      <c r="F129" s="151">
        <f>'ORLANDO-TES'!G341</f>
        <v>0</v>
      </c>
      <c r="G129" s="152"/>
    </row>
    <row r="130" spans="1:7" ht="15.75" x14ac:dyDescent="0.25">
      <c r="A130" s="85" t="s">
        <v>19</v>
      </c>
      <c r="B130" s="151">
        <f>SUM(B128:B129)</f>
        <v>1950</v>
      </c>
      <c r="C130" s="152"/>
      <c r="D130" s="151">
        <f>SUM(D128:D129)</f>
        <v>1750</v>
      </c>
      <c r="E130" s="152"/>
      <c r="F130" s="151">
        <f>SUM(F128:F129)</f>
        <v>1500</v>
      </c>
      <c r="G130" s="152"/>
    </row>
    <row r="131" spans="1:7" ht="15.75" x14ac:dyDescent="0.25">
      <c r="A131" s="96"/>
      <c r="B131" s="97"/>
      <c r="C131" s="97"/>
      <c r="D131" s="97"/>
      <c r="E131" s="97"/>
      <c r="F131" s="97"/>
      <c r="G131" s="97"/>
    </row>
    <row r="132" spans="1:7" ht="15.75" x14ac:dyDescent="0.25">
      <c r="A132" s="96"/>
      <c r="B132" s="97"/>
      <c r="C132" s="97"/>
      <c r="D132" s="97"/>
      <c r="E132" s="97"/>
      <c r="F132" s="97"/>
      <c r="G132" s="97"/>
    </row>
    <row r="133" spans="1:7" ht="15.75" x14ac:dyDescent="0.25">
      <c r="A133" s="96"/>
      <c r="B133" s="97"/>
      <c r="C133" s="97"/>
      <c r="D133" s="97"/>
      <c r="E133" s="97"/>
      <c r="F133" s="97"/>
      <c r="G133" s="97"/>
    </row>
    <row r="134" spans="1:7" ht="15.75" x14ac:dyDescent="0.25">
      <c r="A134" s="81" t="s">
        <v>3</v>
      </c>
      <c r="B134" s="106" t="s">
        <v>28</v>
      </c>
      <c r="C134" s="106"/>
      <c r="E134" s="82"/>
      <c r="F134" s="82" t="s">
        <v>23</v>
      </c>
    </row>
    <row r="136" spans="1:7" ht="31.5" x14ac:dyDescent="0.25">
      <c r="A136" s="85" t="s">
        <v>12</v>
      </c>
      <c r="B136" s="153">
        <f>$B$5</f>
        <v>45108</v>
      </c>
      <c r="C136" s="154"/>
      <c r="D136" s="153">
        <f>$D$5</f>
        <v>45139</v>
      </c>
      <c r="E136" s="154"/>
      <c r="F136" s="153">
        <f>$F$5</f>
        <v>45170</v>
      </c>
      <c r="G136" s="154"/>
    </row>
    <row r="137" spans="1:7" ht="15.75" x14ac:dyDescent="0.25">
      <c r="A137" s="85" t="s">
        <v>13</v>
      </c>
      <c r="B137" s="158" t="str">
        <f>'SERGIO-PRES'!B265</f>
        <v>SOROCABA</v>
      </c>
      <c r="C137" s="159"/>
      <c r="D137" s="158" t="str">
        <f>'SERGIO-PRES'!B303</f>
        <v>SOROCABA</v>
      </c>
      <c r="E137" s="159"/>
      <c r="F137" s="158" t="str">
        <f>'SERGIO-PRES'!B341</f>
        <v>SOROCABA</v>
      </c>
      <c r="G137" s="159"/>
    </row>
    <row r="138" spans="1:7" x14ac:dyDescent="0.25">
      <c r="A138" s="160" t="s">
        <v>14</v>
      </c>
      <c r="B138" s="88" t="str">
        <f>'SERGIO-PRES'!C265</f>
        <v>CAPÃO BONITO</v>
      </c>
      <c r="C138" s="87"/>
      <c r="D138" s="100" t="str">
        <f>'SERGIO-PRES'!C303</f>
        <v>CAPÃO BONITO</v>
      </c>
      <c r="E138" s="100"/>
      <c r="F138" s="104" t="str">
        <f>'SERGIO-PRES'!C341</f>
        <v>ITAPETININGA/ANGATUBA</v>
      </c>
      <c r="G138" s="99">
        <f>'SERGIO-PRES'!C347</f>
        <v>0</v>
      </c>
    </row>
    <row r="139" spans="1:7" x14ac:dyDescent="0.25">
      <c r="A139" s="160"/>
      <c r="B139" s="115" t="str">
        <f>'SERGIO-PRES'!C266</f>
        <v>CAMPINAS</v>
      </c>
      <c r="C139" s="89"/>
      <c r="D139" s="101" t="str">
        <f>'SERGIO-PRES'!C304</f>
        <v>SÃO PAULO</v>
      </c>
      <c r="E139" s="101"/>
      <c r="F139" s="118" t="str">
        <f>'SERGIO-PRES'!C342</f>
        <v>ITARARÉ</v>
      </c>
      <c r="G139" s="91">
        <f>'SERGIO-PRES'!C348</f>
        <v>0</v>
      </c>
    </row>
    <row r="140" spans="1:7" x14ac:dyDescent="0.25">
      <c r="A140" s="160"/>
      <c r="B140" s="115" t="str">
        <f>'SERGIO-PRES'!C267</f>
        <v>SÃO PAULO</v>
      </c>
      <c r="C140" s="89"/>
      <c r="D140" s="101" t="str">
        <f>'SERGIO-PRES'!C305</f>
        <v>ITAPEVA</v>
      </c>
      <c r="E140" s="101"/>
      <c r="F140" s="118" t="str">
        <f>'SERGIO-PRES'!C343</f>
        <v>LARANJAL PAULISTA</v>
      </c>
      <c r="G140" s="91">
        <f>'SERGIO-PRES'!C349</f>
        <v>0</v>
      </c>
    </row>
    <row r="141" spans="1:7" x14ac:dyDescent="0.25">
      <c r="A141" s="160"/>
      <c r="B141" s="115" t="str">
        <f>'SERGIO-PRES'!C268</f>
        <v>CONCHAS</v>
      </c>
      <c r="C141" s="89"/>
      <c r="D141" s="101" t="str">
        <f>'SERGIO-PRES'!C306</f>
        <v>SÃO PAULO</v>
      </c>
      <c r="E141" s="101"/>
      <c r="F141" s="118" t="str">
        <f>'SERGIO-PRES'!C344</f>
        <v>CAPÃO BONITO</v>
      </c>
      <c r="G141" s="91">
        <f>'SERGIO-PRES'!C350</f>
        <v>0</v>
      </c>
    </row>
    <row r="142" spans="1:7" x14ac:dyDescent="0.25">
      <c r="A142" s="160"/>
      <c r="B142" s="115" t="str">
        <f>'SERGIO-PRES'!C269</f>
        <v>ANGATUBA</v>
      </c>
      <c r="C142" s="89"/>
      <c r="D142" s="101" t="str">
        <f>'SERGIO-PRES'!C307</f>
        <v>SÃO PAULO</v>
      </c>
      <c r="E142" s="101"/>
      <c r="F142" s="118" t="str">
        <f>'SERGIO-PRES'!C345</f>
        <v>SÃO PAULO</v>
      </c>
      <c r="G142" s="91">
        <f>'SERGIO-PRES'!C351</f>
        <v>0</v>
      </c>
    </row>
    <row r="143" spans="1:7" x14ac:dyDescent="0.25">
      <c r="A143" s="160"/>
      <c r="B143" s="116" t="str">
        <f>'SERGIO-PRES'!C270</f>
        <v>ITAPEVA/ITARARE</v>
      </c>
      <c r="C143" s="103"/>
      <c r="D143" s="102" t="str">
        <f>'SERGIO-PRES'!C308</f>
        <v>BURI</v>
      </c>
      <c r="E143" s="102"/>
      <c r="F143" s="105" t="str">
        <f>'SERGIO-PRES'!C346</f>
        <v>CONCHAS</v>
      </c>
      <c r="G143" s="92">
        <f>'SERGIO-PRES'!C352</f>
        <v>0</v>
      </c>
    </row>
    <row r="144" spans="1:7" ht="15.75" x14ac:dyDescent="0.25">
      <c r="A144" s="160" t="s">
        <v>8</v>
      </c>
      <c r="B144" s="161" t="str">
        <f>'SERGIO-PRES'!D265</f>
        <v xml:space="preserve">TRABALHO DE BASE </v>
      </c>
      <c r="C144" s="164"/>
      <c r="D144" s="155" t="str">
        <f>'SERGIO-PRES'!D303</f>
        <v>VISITA A BASE</v>
      </c>
      <c r="E144" s="164"/>
      <c r="F144" s="155" t="str">
        <f>'SERGIO-PRES'!D341</f>
        <v>TRABALHO A BASE</v>
      </c>
      <c r="G144" s="164"/>
    </row>
    <row r="145" spans="1:7" ht="15.75" x14ac:dyDescent="0.25">
      <c r="A145" s="160"/>
      <c r="B145" s="161" t="str">
        <f>'SERGIO-PRES'!D266</f>
        <v>REUNIÃO SINDICAL</v>
      </c>
      <c r="C145" s="164"/>
      <c r="D145" s="155" t="str">
        <f>'SERGIO-PRES'!D304</f>
        <v>SERVIÇOS DIVERSOS</v>
      </c>
      <c r="E145" s="164"/>
      <c r="F145" s="155" t="str">
        <f>'SERGIO-PRES'!D342</f>
        <v>TRABALHO A BASE</v>
      </c>
      <c r="G145" s="164"/>
    </row>
    <row r="146" spans="1:7" ht="15.75" x14ac:dyDescent="0.25">
      <c r="A146" s="160"/>
      <c r="B146" s="161" t="str">
        <f>'SERGIO-PRES'!D267</f>
        <v>SERVIÇOS DIVERSOS</v>
      </c>
      <c r="C146" s="164"/>
      <c r="D146" s="155" t="str">
        <f>'SERGIO-PRES'!D305</f>
        <v>VISITA A BASE</v>
      </c>
      <c r="E146" s="164"/>
      <c r="F146" s="155" t="str">
        <f>'SERGIO-PRES'!D343</f>
        <v>TRABALHO A BASE</v>
      </c>
      <c r="G146" s="164"/>
    </row>
    <row r="147" spans="1:7" ht="15.75" x14ac:dyDescent="0.25">
      <c r="A147" s="160"/>
      <c r="B147" s="165" t="str">
        <f>'SERGIO-PRES'!D268</f>
        <v xml:space="preserve">TRABALHO DE BASE </v>
      </c>
      <c r="C147" s="157"/>
      <c r="D147" s="156" t="str">
        <f>'SERGIO-PRES'!D306</f>
        <v>FEDERAÇÃO</v>
      </c>
      <c r="E147" s="157"/>
      <c r="F147" s="156" t="str">
        <f>'SERGIO-PRES'!D344</f>
        <v>TRABALHO A BASE</v>
      </c>
      <c r="G147" s="157"/>
    </row>
    <row r="148" spans="1:7" ht="15.75" x14ac:dyDescent="0.25">
      <c r="A148" s="93" t="s">
        <v>15</v>
      </c>
      <c r="B148" s="144" t="str">
        <f>'SERGIO-PRES'!E265</f>
        <v>VEICULO SINDICATO</v>
      </c>
      <c r="C148" s="145"/>
      <c r="D148" s="144" t="str">
        <f>'SERGIO-PRES'!E303</f>
        <v>VEICULO SINDICATO</v>
      </c>
      <c r="E148" s="145"/>
      <c r="F148" s="144" t="str">
        <f>'SERGIO-PRES'!E341</f>
        <v>VEICULO SINDICATO</v>
      </c>
      <c r="G148" s="145"/>
    </row>
    <row r="149" spans="1:7" ht="15.75" x14ac:dyDescent="0.25">
      <c r="A149" s="94" t="s">
        <v>16</v>
      </c>
      <c r="B149" s="149">
        <f>'SERGIO-PRES'!H265</f>
        <v>6</v>
      </c>
      <c r="C149" s="150"/>
      <c r="D149" s="149">
        <f>'SERGIO-PRES'!H303</f>
        <v>6</v>
      </c>
      <c r="E149" s="150"/>
      <c r="F149" s="149">
        <f>'SERGIO-PRES'!H341</f>
        <v>6</v>
      </c>
      <c r="G149" s="150"/>
    </row>
    <row r="150" spans="1:7" ht="15.75" x14ac:dyDescent="0.25">
      <c r="A150" s="94" t="s">
        <v>17</v>
      </c>
      <c r="B150" s="177">
        <f>'SERGIO-PRES'!F265</f>
        <v>2250</v>
      </c>
      <c r="C150" s="178"/>
      <c r="D150" s="177">
        <f>'SERGIO-PRES'!F303</f>
        <v>2250</v>
      </c>
      <c r="E150" s="178"/>
      <c r="F150" s="177">
        <f>'SERGIO-PRES'!F341</f>
        <v>2300</v>
      </c>
      <c r="G150" s="178"/>
    </row>
    <row r="151" spans="1:7" ht="31.5" x14ac:dyDescent="0.25">
      <c r="A151" s="95" t="s">
        <v>18</v>
      </c>
      <c r="B151" s="177">
        <f>'SERGIO-PRES'!G265</f>
        <v>43.4</v>
      </c>
      <c r="C151" s="178"/>
      <c r="D151" s="177">
        <f>'SERGIO-PRES'!G303</f>
        <v>282.60000000000002</v>
      </c>
      <c r="E151" s="178"/>
      <c r="F151" s="177">
        <f>'SERGIO-PRES'!G341</f>
        <v>446.78</v>
      </c>
      <c r="G151" s="178"/>
    </row>
    <row r="152" spans="1:7" ht="15.75" x14ac:dyDescent="0.25">
      <c r="A152" s="85" t="s">
        <v>19</v>
      </c>
      <c r="B152" s="151">
        <f>SUM(B150:B151)</f>
        <v>2293.4</v>
      </c>
      <c r="C152" s="152"/>
      <c r="D152" s="151">
        <f>SUM(D150:D151)</f>
        <v>2532.6</v>
      </c>
      <c r="E152" s="152"/>
      <c r="F152" s="151">
        <f>SUM(F150:F151)</f>
        <v>2746.7799999999997</v>
      </c>
      <c r="G152" s="152"/>
    </row>
    <row r="154" spans="1:7" x14ac:dyDescent="0.25">
      <c r="A154" s="83"/>
    </row>
    <row r="155" spans="1:7" x14ac:dyDescent="0.25">
      <c r="A155" s="83"/>
    </row>
    <row r="156" spans="1:7" x14ac:dyDescent="0.25">
      <c r="A156" s="83"/>
    </row>
    <row r="157" spans="1:7" x14ac:dyDescent="0.25">
      <c r="A157" s="83"/>
    </row>
    <row r="158" spans="1:7" x14ac:dyDescent="0.25">
      <c r="A158" s="83"/>
    </row>
    <row r="159" spans="1:7" x14ac:dyDescent="0.25">
      <c r="A159" s="83"/>
    </row>
    <row r="160" spans="1:7" x14ac:dyDescent="0.25">
      <c r="A160" s="83"/>
    </row>
    <row r="161" spans="1:1" x14ac:dyDescent="0.25">
      <c r="A161" s="83"/>
    </row>
    <row r="162" spans="1:1" x14ac:dyDescent="0.25">
      <c r="A162" s="83"/>
    </row>
    <row r="163" spans="1:1" x14ac:dyDescent="0.25">
      <c r="A163" s="83"/>
    </row>
    <row r="164" spans="1:1" x14ac:dyDescent="0.25">
      <c r="A164" s="83"/>
    </row>
    <row r="165" spans="1:1" x14ac:dyDescent="0.25">
      <c r="A165" s="83"/>
    </row>
    <row r="166" spans="1:1" x14ac:dyDescent="0.25">
      <c r="A166" s="83"/>
    </row>
    <row r="167" spans="1:1" x14ac:dyDescent="0.25">
      <c r="A167" s="83"/>
    </row>
    <row r="168" spans="1:1" x14ac:dyDescent="0.25">
      <c r="A168" s="83"/>
    </row>
    <row r="169" spans="1:1" x14ac:dyDescent="0.25">
      <c r="A169" s="83"/>
    </row>
  </sheetData>
  <mergeCells count="247">
    <mergeCell ref="B152:C152"/>
    <mergeCell ref="D152:E152"/>
    <mergeCell ref="F152:G152"/>
    <mergeCell ref="A50:A55"/>
    <mergeCell ref="B57:C57"/>
    <mergeCell ref="D57:E57"/>
    <mergeCell ref="B150:C150"/>
    <mergeCell ref="D150:E150"/>
    <mergeCell ref="F150:G150"/>
    <mergeCell ref="B151:C151"/>
    <mergeCell ref="D151:E151"/>
    <mergeCell ref="F151:G151"/>
    <mergeCell ref="B148:C148"/>
    <mergeCell ref="D148:E148"/>
    <mergeCell ref="F148:G148"/>
    <mergeCell ref="B149:C149"/>
    <mergeCell ref="D149:E149"/>
    <mergeCell ref="F149:G149"/>
    <mergeCell ref="F145:G145"/>
    <mergeCell ref="B146:C146"/>
    <mergeCell ref="D146:E146"/>
    <mergeCell ref="F146:G146"/>
    <mergeCell ref="B147:C147"/>
    <mergeCell ref="D147:E147"/>
    <mergeCell ref="F147:G147"/>
    <mergeCell ref="B137:C137"/>
    <mergeCell ref="D137:E137"/>
    <mergeCell ref="F137:G137"/>
    <mergeCell ref="A138:A143"/>
    <mergeCell ref="A144:A147"/>
    <mergeCell ref="B144:C144"/>
    <mergeCell ref="D144:E144"/>
    <mergeCell ref="F144:G144"/>
    <mergeCell ref="B145:C145"/>
    <mergeCell ref="D145:E145"/>
    <mergeCell ref="B130:C130"/>
    <mergeCell ref="D130:E130"/>
    <mergeCell ref="F130:G130"/>
    <mergeCell ref="B136:C136"/>
    <mergeCell ref="D136:E136"/>
    <mergeCell ref="F136:G136"/>
    <mergeCell ref="B128:C128"/>
    <mergeCell ref="D128:E128"/>
    <mergeCell ref="F128:G128"/>
    <mergeCell ref="B129:C129"/>
    <mergeCell ref="D129:E129"/>
    <mergeCell ref="F129:G129"/>
    <mergeCell ref="B126:C126"/>
    <mergeCell ref="D126:E126"/>
    <mergeCell ref="F126:G126"/>
    <mergeCell ref="B127:C127"/>
    <mergeCell ref="D127:E127"/>
    <mergeCell ref="F127:G127"/>
    <mergeCell ref="F123:G123"/>
    <mergeCell ref="B124:C124"/>
    <mergeCell ref="D124:E124"/>
    <mergeCell ref="F124:G124"/>
    <mergeCell ref="B125:C125"/>
    <mergeCell ref="D125:E125"/>
    <mergeCell ref="F125:G125"/>
    <mergeCell ref="B115:C115"/>
    <mergeCell ref="D115:E115"/>
    <mergeCell ref="F115:G115"/>
    <mergeCell ref="A116:A121"/>
    <mergeCell ref="A122:A125"/>
    <mergeCell ref="B122:C122"/>
    <mergeCell ref="D122:E122"/>
    <mergeCell ref="F122:G122"/>
    <mergeCell ref="B123:C123"/>
    <mergeCell ref="D123:E123"/>
    <mergeCell ref="B86:C86"/>
    <mergeCell ref="D86:E86"/>
    <mergeCell ref="F86:G86"/>
    <mergeCell ref="B114:C114"/>
    <mergeCell ref="D114:E114"/>
    <mergeCell ref="F114:G114"/>
    <mergeCell ref="B84:C84"/>
    <mergeCell ref="D84:E84"/>
    <mergeCell ref="F84:G84"/>
    <mergeCell ref="B85:C85"/>
    <mergeCell ref="D85:E85"/>
    <mergeCell ref="F85:G85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82:C82"/>
    <mergeCell ref="D82:E82"/>
    <mergeCell ref="F82:G82"/>
    <mergeCell ref="B83:C83"/>
    <mergeCell ref="D83:E83"/>
    <mergeCell ref="F83:G83"/>
    <mergeCell ref="F79:G79"/>
    <mergeCell ref="B80:C80"/>
    <mergeCell ref="D80:E80"/>
    <mergeCell ref="F80:G80"/>
    <mergeCell ref="B81:C81"/>
    <mergeCell ref="D81:E81"/>
    <mergeCell ref="F81:G81"/>
    <mergeCell ref="B71:C71"/>
    <mergeCell ref="D71:E71"/>
    <mergeCell ref="F71:G71"/>
    <mergeCell ref="A72:A77"/>
    <mergeCell ref="A78:A81"/>
    <mergeCell ref="B78:C78"/>
    <mergeCell ref="D78:E78"/>
    <mergeCell ref="F78:G78"/>
    <mergeCell ref="B79:C79"/>
    <mergeCell ref="D79:E79"/>
    <mergeCell ref="B64:C64"/>
    <mergeCell ref="D64:E64"/>
    <mergeCell ref="F64:G64"/>
    <mergeCell ref="B70:C70"/>
    <mergeCell ref="D70:E70"/>
    <mergeCell ref="F70:G70"/>
    <mergeCell ref="B62:C62"/>
    <mergeCell ref="D62:E62"/>
    <mergeCell ref="F62:G62"/>
    <mergeCell ref="B63:C63"/>
    <mergeCell ref="D63:E63"/>
    <mergeCell ref="F63:G63"/>
    <mergeCell ref="B60:C60"/>
    <mergeCell ref="D60:E60"/>
    <mergeCell ref="F60:G60"/>
    <mergeCell ref="B61:C61"/>
    <mergeCell ref="D61:E61"/>
    <mergeCell ref="F61:G61"/>
    <mergeCell ref="A56:A59"/>
    <mergeCell ref="B56:C56"/>
    <mergeCell ref="D56:E56"/>
    <mergeCell ref="F56:G56"/>
    <mergeCell ref="F57:G57"/>
    <mergeCell ref="B58:C58"/>
    <mergeCell ref="D58:E58"/>
    <mergeCell ref="F58:G58"/>
    <mergeCell ref="B59:C59"/>
    <mergeCell ref="B48:C48"/>
    <mergeCell ref="D48:E48"/>
    <mergeCell ref="F48:G48"/>
    <mergeCell ref="B49:C49"/>
    <mergeCell ref="D49:E49"/>
    <mergeCell ref="F49:G49"/>
    <mergeCell ref="B107:C107"/>
    <mergeCell ref="D107:E107"/>
    <mergeCell ref="F107:G107"/>
    <mergeCell ref="F102:G102"/>
    <mergeCell ref="B103:C103"/>
    <mergeCell ref="D103:E103"/>
    <mergeCell ref="F103:G103"/>
    <mergeCell ref="B104:C104"/>
    <mergeCell ref="D104:E104"/>
    <mergeCell ref="F104:G104"/>
    <mergeCell ref="B92:C92"/>
    <mergeCell ref="D92:E92"/>
    <mergeCell ref="F92:G92"/>
    <mergeCell ref="B93:C93"/>
    <mergeCell ref="D93:E93"/>
    <mergeCell ref="F93:G93"/>
    <mergeCell ref="D59:E59"/>
    <mergeCell ref="F59:G59"/>
    <mergeCell ref="A94:A99"/>
    <mergeCell ref="A100:A103"/>
    <mergeCell ref="B100:C100"/>
    <mergeCell ref="D100:E100"/>
    <mergeCell ref="F100:G100"/>
    <mergeCell ref="B101:C101"/>
    <mergeCell ref="D101:E101"/>
    <mergeCell ref="F101:G101"/>
    <mergeCell ref="B102:C102"/>
    <mergeCell ref="D102:E102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F36:G36"/>
    <mergeCell ref="B37:C37"/>
    <mergeCell ref="D37:E37"/>
    <mergeCell ref="F37:G37"/>
    <mergeCell ref="B38:C38"/>
    <mergeCell ref="D38:E38"/>
    <mergeCell ref="F38:G38"/>
    <mergeCell ref="A28:A33"/>
    <mergeCell ref="A34:A37"/>
    <mergeCell ref="B34:C34"/>
    <mergeCell ref="D34:E34"/>
    <mergeCell ref="F34:G34"/>
    <mergeCell ref="B35:C35"/>
    <mergeCell ref="D35:E35"/>
    <mergeCell ref="F35:G35"/>
    <mergeCell ref="B36:C36"/>
    <mergeCell ref="D36:E36"/>
    <mergeCell ref="B26:C26"/>
    <mergeCell ref="D26:E26"/>
    <mergeCell ref="F26:G26"/>
    <mergeCell ref="B27:C27"/>
    <mergeCell ref="D27:E27"/>
    <mergeCell ref="F27:G27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F16:G16"/>
    <mergeCell ref="B17:C17"/>
    <mergeCell ref="D17:E17"/>
    <mergeCell ref="F17:G17"/>
    <mergeCell ref="B18:C18"/>
    <mergeCell ref="D18:E18"/>
    <mergeCell ref="F18:G18"/>
    <mergeCell ref="A14:A17"/>
    <mergeCell ref="B14:C14"/>
    <mergeCell ref="D14:E14"/>
    <mergeCell ref="F14:G14"/>
    <mergeCell ref="B15:C15"/>
    <mergeCell ref="D15:E15"/>
    <mergeCell ref="F15:G15"/>
    <mergeCell ref="B16:C16"/>
    <mergeCell ref="D16:E16"/>
    <mergeCell ref="D1:G1"/>
    <mergeCell ref="B3:E3"/>
    <mergeCell ref="B5:C5"/>
    <mergeCell ref="D5:E5"/>
    <mergeCell ref="F5:G5"/>
    <mergeCell ref="B6:C6"/>
    <mergeCell ref="D6:E6"/>
    <mergeCell ref="F6:G6"/>
    <mergeCell ref="A7:A13"/>
  </mergeCells>
  <pageMargins left="0.511811024" right="0.511811024" top="0.78740157499999996" bottom="0.78740157499999996" header="0.31496062000000002" footer="0.31496062000000002"/>
  <pageSetup paperSize="9" scale="7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69"/>
  <sheetViews>
    <sheetView topLeftCell="A145" zoomScaleNormal="100" workbookViewId="0">
      <selection activeCell="D41" sqref="D41:E41"/>
    </sheetView>
  </sheetViews>
  <sheetFormatPr defaultRowHeight="15" x14ac:dyDescent="0.25"/>
  <cols>
    <col min="1" max="1" width="22.5703125" style="84" bestFit="1" customWidth="1"/>
    <col min="2" max="2" width="23.7109375" style="83" customWidth="1"/>
    <col min="3" max="4" width="24.140625" style="83" customWidth="1"/>
    <col min="5" max="5" width="26.5703125" style="83" customWidth="1"/>
    <col min="6" max="6" width="25.140625" style="83" customWidth="1"/>
    <col min="7" max="7" width="27.85546875" style="83" customWidth="1"/>
    <col min="8" max="16384" width="9.140625" style="83"/>
  </cols>
  <sheetData>
    <row r="1" spans="1:7" ht="15.75" x14ac:dyDescent="0.25">
      <c r="D1" s="155" t="s">
        <v>39</v>
      </c>
      <c r="E1" s="155"/>
      <c r="F1" s="155"/>
      <c r="G1" s="155"/>
    </row>
    <row r="3" spans="1:7" ht="15.75" x14ac:dyDescent="0.25">
      <c r="A3" s="81" t="s">
        <v>3</v>
      </c>
      <c r="B3" s="155" t="s">
        <v>20</v>
      </c>
      <c r="C3" s="155"/>
      <c r="D3" s="155"/>
      <c r="E3" s="155"/>
      <c r="F3" s="82" t="s">
        <v>21</v>
      </c>
    </row>
    <row r="5" spans="1:7" s="86" customFormat="1" ht="31.5" x14ac:dyDescent="0.25">
      <c r="A5" s="85" t="s">
        <v>12</v>
      </c>
      <c r="B5" s="153">
        <v>45200</v>
      </c>
      <c r="C5" s="154"/>
      <c r="D5" s="153">
        <v>45231</v>
      </c>
      <c r="E5" s="154"/>
      <c r="F5" s="153">
        <v>45261</v>
      </c>
      <c r="G5" s="154"/>
    </row>
    <row r="6" spans="1:7" ht="15.75" x14ac:dyDescent="0.25">
      <c r="A6" s="85" t="s">
        <v>13</v>
      </c>
      <c r="B6" s="158" t="str">
        <f>'ADELSON-DIR'!B381</f>
        <v>SOROCABA</v>
      </c>
      <c r="C6" s="159"/>
      <c r="D6" s="158" t="str">
        <f>'ADELSON-DIR'!B419</f>
        <v>SOROCABA</v>
      </c>
      <c r="E6" s="159"/>
      <c r="F6" s="158" t="str">
        <f>'ADELSON-DIR'!B457</f>
        <v>SOROCABA</v>
      </c>
      <c r="G6" s="159"/>
    </row>
    <row r="7" spans="1:7" ht="15.75" customHeight="1" x14ac:dyDescent="0.25">
      <c r="A7" s="160" t="s">
        <v>14</v>
      </c>
      <c r="B7" s="88" t="str">
        <f>'ADELSON-DIR'!C381</f>
        <v>VOTORANTIM/IBIUNA</v>
      </c>
      <c r="C7" s="88"/>
      <c r="D7" s="87" t="str">
        <f>'ADELSON-DIR'!C419</f>
        <v>ITU</v>
      </c>
      <c r="E7" s="100"/>
      <c r="F7" s="100" t="str">
        <f>'ADELSON-DIR'!C457</f>
        <v>ITU</v>
      </c>
      <c r="G7" s="100"/>
    </row>
    <row r="8" spans="1:7" ht="15" customHeight="1" x14ac:dyDescent="0.25">
      <c r="A8" s="160"/>
      <c r="B8" s="115" t="str">
        <f>'ADELSON-DIR'!C382</f>
        <v>VOTORANTIM/SALTO DE PIRAPORA</v>
      </c>
      <c r="C8" s="115"/>
      <c r="D8" s="89" t="str">
        <f>'ADELSON-DIR'!C420</f>
        <v>SALTO DE PIRAPORA</v>
      </c>
      <c r="E8" s="101"/>
      <c r="F8" s="101" t="str">
        <f>'ADELSON-DIR'!C458</f>
        <v>PIEDADE</v>
      </c>
      <c r="G8" s="101"/>
    </row>
    <row r="9" spans="1:7" ht="15" customHeight="1" x14ac:dyDescent="0.25">
      <c r="A9" s="160"/>
      <c r="B9" s="115" t="str">
        <f>'ADELSON-DIR'!C383</f>
        <v>ALUMINIO</v>
      </c>
      <c r="C9" s="115">
        <f>'ADELSON-DIR'!C390</f>
        <v>0</v>
      </c>
      <c r="D9" s="89" t="str">
        <f>'ADELSON-DIR'!C421</f>
        <v>IBIUNA</v>
      </c>
      <c r="E9" s="101"/>
      <c r="F9" s="101" t="str">
        <f>'ADELSON-DIR'!C459</f>
        <v>SALTO DE PIRAPORA</v>
      </c>
      <c r="G9" s="101"/>
    </row>
    <row r="10" spans="1:7" ht="15" customHeight="1" x14ac:dyDescent="0.25">
      <c r="A10" s="160"/>
      <c r="B10" s="115" t="str">
        <f>'ADELSON-DIR'!C384</f>
        <v>ITU</v>
      </c>
      <c r="C10" s="90"/>
      <c r="D10" s="89" t="str">
        <f>'ADELSON-DIR'!C422</f>
        <v>SALTO</v>
      </c>
      <c r="E10" s="108"/>
      <c r="F10" s="101" t="str">
        <f>'ADELSON-DIR'!C460</f>
        <v>ITAPORANGA</v>
      </c>
      <c r="G10" s="108">
        <f>'ADELSON-DIR'!C98</f>
        <v>0</v>
      </c>
    </row>
    <row r="11" spans="1:7" ht="15" customHeight="1" x14ac:dyDescent="0.25">
      <c r="A11" s="160"/>
      <c r="B11" s="115" t="str">
        <f>'ADELSON-DIR'!C385</f>
        <v>PIEDADE</v>
      </c>
      <c r="C11" s="90"/>
      <c r="D11" s="89" t="str">
        <f>'ADELSON-DIR'!C423</f>
        <v>IPERÓ</v>
      </c>
      <c r="E11" s="108"/>
      <c r="F11" s="101" t="str">
        <f>'ADELSON-DIR'!C461</f>
        <v>ITU</v>
      </c>
      <c r="G11" s="108">
        <f>'ADELSON-DIR'!C99</f>
        <v>0</v>
      </c>
    </row>
    <row r="12" spans="1:7" ht="15" customHeight="1" x14ac:dyDescent="0.25">
      <c r="A12" s="160"/>
      <c r="B12" s="115"/>
      <c r="C12" s="90"/>
      <c r="D12" s="89" t="str">
        <f>'ADELSON-DIR'!C424</f>
        <v>PIEDADE</v>
      </c>
      <c r="E12" s="108"/>
      <c r="F12" s="101"/>
      <c r="G12" s="108">
        <f>'ADELSON-DIR'!C100</f>
        <v>0</v>
      </c>
    </row>
    <row r="13" spans="1:7" ht="15.75" customHeight="1" x14ac:dyDescent="0.25">
      <c r="A13" s="160"/>
      <c r="B13" s="116"/>
      <c r="C13" s="121"/>
      <c r="D13" s="103"/>
      <c r="E13" s="117"/>
      <c r="F13" s="102"/>
      <c r="G13" s="117">
        <f>'ADELSON-DIR'!C101</f>
        <v>0</v>
      </c>
    </row>
    <row r="14" spans="1:7" ht="15.75" customHeight="1" x14ac:dyDescent="0.25">
      <c r="A14" s="181" t="s">
        <v>8</v>
      </c>
      <c r="B14" s="161" t="str">
        <f>'ADELSON-DIR'!D381</f>
        <v>VISITA A BASE</v>
      </c>
      <c r="C14" s="155"/>
      <c r="D14" s="161" t="str">
        <f>'ADELSON-DIR'!D419</f>
        <v>VISITA A BASE</v>
      </c>
      <c r="E14" s="155"/>
      <c r="F14" s="161" t="str">
        <f>'ADELSON-DIR'!D457</f>
        <v>VISITA A BASE</v>
      </c>
      <c r="G14" s="164"/>
    </row>
    <row r="15" spans="1:7" ht="15.75" customHeight="1" x14ac:dyDescent="0.25">
      <c r="A15" s="182"/>
      <c r="B15" s="161"/>
      <c r="C15" s="155"/>
      <c r="D15" s="161"/>
      <c r="E15" s="155"/>
      <c r="F15" s="161"/>
      <c r="G15" s="164"/>
    </row>
    <row r="16" spans="1:7" ht="3" customHeight="1" x14ac:dyDescent="0.25">
      <c r="A16" s="182"/>
      <c r="B16" s="161"/>
      <c r="C16" s="155"/>
      <c r="D16" s="161"/>
      <c r="E16" s="155"/>
      <c r="F16" s="161"/>
      <c r="G16" s="164"/>
    </row>
    <row r="17" spans="1:8" ht="15.75" hidden="1" customHeight="1" x14ac:dyDescent="0.25">
      <c r="A17" s="183"/>
      <c r="B17" s="161"/>
      <c r="C17" s="155"/>
      <c r="D17" s="161"/>
      <c r="E17" s="155"/>
      <c r="F17" s="161"/>
      <c r="G17" s="164"/>
    </row>
    <row r="18" spans="1:8" ht="15.75" customHeight="1" x14ac:dyDescent="0.25">
      <c r="A18" s="93" t="s">
        <v>15</v>
      </c>
      <c r="B18" s="149" t="str">
        <f>'ADELSON-DIR'!E381</f>
        <v>VEICULO SINDICATO</v>
      </c>
      <c r="C18" s="150"/>
      <c r="D18" s="149" t="str">
        <f>'ADELSON-DIR'!E419</f>
        <v>VEICULO SINDICATO</v>
      </c>
      <c r="E18" s="150"/>
      <c r="F18" s="149" t="str">
        <f>'ADELSON-DIR'!E457</f>
        <v>VEICULO SINDICATO</v>
      </c>
      <c r="G18" s="150"/>
    </row>
    <row r="19" spans="1:8" ht="15.75" x14ac:dyDescent="0.25">
      <c r="A19" s="94" t="s">
        <v>16</v>
      </c>
      <c r="B19" s="149">
        <f>'ADELSON-DIR'!H381</f>
        <v>6</v>
      </c>
      <c r="C19" s="150"/>
      <c r="D19" s="149">
        <f>'ADELSON-DIR'!H419</f>
        <v>6</v>
      </c>
      <c r="E19" s="150"/>
      <c r="F19" s="149">
        <f>'ADELSON-DIR'!H457</f>
        <v>5</v>
      </c>
      <c r="G19" s="150"/>
      <c r="H19" s="122">
        <f>SUM(B19:G19)</f>
        <v>17</v>
      </c>
    </row>
    <row r="20" spans="1:8" ht="15.75" x14ac:dyDescent="0.25">
      <c r="A20" s="94" t="s">
        <v>17</v>
      </c>
      <c r="B20" s="151">
        <f>'ADELSON-DIR'!F381</f>
        <v>1800</v>
      </c>
      <c r="C20" s="152"/>
      <c r="D20" s="151">
        <f>'ADELSON-DIR'!F419</f>
        <v>1800</v>
      </c>
      <c r="E20" s="152"/>
      <c r="F20" s="151">
        <f>'ADELSON-DIR'!F457</f>
        <v>1600</v>
      </c>
      <c r="G20" s="152"/>
      <c r="H20" s="122">
        <f>SUM(B20:G20)</f>
        <v>5200</v>
      </c>
    </row>
    <row r="21" spans="1:8" ht="33.75" customHeight="1" x14ac:dyDescent="0.25">
      <c r="A21" s="95" t="s">
        <v>18</v>
      </c>
      <c r="B21" s="151">
        <f>'ADELSON-DIR'!G381</f>
        <v>427.65</v>
      </c>
      <c r="C21" s="152"/>
      <c r="D21" s="151">
        <f>'ADELSON-DIR'!G419</f>
        <v>23.8</v>
      </c>
      <c r="E21" s="152"/>
      <c r="F21" s="151">
        <f>'ADELSON-DIR'!G457</f>
        <v>0</v>
      </c>
      <c r="G21" s="152"/>
      <c r="H21" s="122">
        <f>SUM(B21:G21)</f>
        <v>451.45</v>
      </c>
    </row>
    <row r="22" spans="1:8" ht="15.75" x14ac:dyDescent="0.25">
      <c r="A22" s="85" t="s">
        <v>19</v>
      </c>
      <c r="B22" s="151">
        <f>SUM(B20:B21)</f>
        <v>2227.65</v>
      </c>
      <c r="C22" s="152"/>
      <c r="D22" s="151">
        <f>SUM(D20:D21)</f>
        <v>1823.8</v>
      </c>
      <c r="E22" s="152"/>
      <c r="F22" s="151">
        <f>SUM(F20:F21)</f>
        <v>1600</v>
      </c>
      <c r="G22" s="152"/>
      <c r="H22" s="122">
        <f>SUM(B22:G22)</f>
        <v>5651.45</v>
      </c>
    </row>
    <row r="23" spans="1:8" ht="15.75" x14ac:dyDescent="0.25">
      <c r="A23" s="96"/>
      <c r="B23" s="97"/>
      <c r="C23" s="97"/>
      <c r="D23" s="97"/>
      <c r="E23" s="97"/>
      <c r="F23" s="97"/>
      <c r="G23" s="97"/>
    </row>
    <row r="24" spans="1:8" ht="15.75" x14ac:dyDescent="0.25">
      <c r="A24" s="81" t="s">
        <v>3</v>
      </c>
      <c r="B24" s="106" t="s">
        <v>24</v>
      </c>
      <c r="C24" s="106"/>
      <c r="E24" s="82"/>
      <c r="F24" s="82" t="s">
        <v>21</v>
      </c>
    </row>
    <row r="26" spans="1:8" ht="31.5" x14ac:dyDescent="0.25">
      <c r="A26" s="85" t="s">
        <v>12</v>
      </c>
      <c r="B26" s="153">
        <f>$B$5</f>
        <v>45200</v>
      </c>
      <c r="C26" s="154"/>
      <c r="D26" s="153">
        <f>$D$5</f>
        <v>45231</v>
      </c>
      <c r="E26" s="154"/>
      <c r="F26" s="153">
        <f>$F$5</f>
        <v>45261</v>
      </c>
      <c r="G26" s="154"/>
    </row>
    <row r="27" spans="1:8" ht="15.75" x14ac:dyDescent="0.25">
      <c r="A27" s="85" t="s">
        <v>13</v>
      </c>
      <c r="B27" s="149" t="str">
        <f>'BARTOLOMEU-DIR'!B381</f>
        <v>SOROCABA</v>
      </c>
      <c r="C27" s="150"/>
      <c r="D27" s="153" t="str">
        <f>'BARTOLOMEU-DIR'!B419</f>
        <v>SOROCABA</v>
      </c>
      <c r="E27" s="154"/>
      <c r="F27" s="153" t="str">
        <f>'BARTOLOMEU-DIR'!B457</f>
        <v>SOROCABA</v>
      </c>
      <c r="G27" s="154"/>
    </row>
    <row r="28" spans="1:8" ht="15.75" customHeight="1" x14ac:dyDescent="0.25">
      <c r="A28" s="167" t="s">
        <v>14</v>
      </c>
      <c r="B28" s="89" t="str">
        <f>'BARTOLOMEU-DIR'!C381</f>
        <v>PIEDADE</v>
      </c>
      <c r="C28" s="89"/>
      <c r="D28" s="89" t="str">
        <f>'BARTOLOMEU-DIR'!C419</f>
        <v>CESARIO LONGE</v>
      </c>
      <c r="E28" s="89"/>
      <c r="F28" s="89" t="str">
        <f>'BARTOLOMEU-DIR'!C457</f>
        <v>ITAPEVA/ITARARÉ</v>
      </c>
      <c r="G28" s="89"/>
    </row>
    <row r="29" spans="1:8" x14ac:dyDescent="0.25">
      <c r="A29" s="167"/>
      <c r="B29" s="89" t="str">
        <f>'BARTOLOMEU-DIR'!C382</f>
        <v>VOTORANTIM/IBIUNA</v>
      </c>
      <c r="C29" s="89"/>
      <c r="D29" s="89" t="str">
        <f>'BARTOLOMEU-DIR'!C420</f>
        <v>ITAPEVA</v>
      </c>
      <c r="E29" s="89"/>
      <c r="F29" s="89" t="str">
        <f>'BARTOLOMEU-DIR'!C458</f>
        <v>CONCHAS</v>
      </c>
      <c r="G29" s="89"/>
    </row>
    <row r="30" spans="1:8" x14ac:dyDescent="0.25">
      <c r="A30" s="167"/>
      <c r="B30" s="89" t="str">
        <f>'BARTOLOMEU-DIR'!C383</f>
        <v>VOTORANTIM/SALTO DE PIRAPORA</v>
      </c>
      <c r="C30" s="89"/>
      <c r="D30" s="89" t="str">
        <f>'BARTOLOMEU-DIR'!C421</f>
        <v>TATUI</v>
      </c>
      <c r="E30" s="89"/>
      <c r="F30" s="89" t="str">
        <f>'BARTOLOMEU-DIR'!C459</f>
        <v>ITU</v>
      </c>
      <c r="G30" s="89"/>
    </row>
    <row r="31" spans="1:8" x14ac:dyDescent="0.25">
      <c r="A31" s="167"/>
      <c r="B31" s="89" t="str">
        <f>'BARTOLOMEU-DIR'!C384</f>
        <v>ALUMINIO</v>
      </c>
      <c r="C31" s="89"/>
      <c r="D31" s="89" t="str">
        <f>'BARTOLOMEU-DIR'!C422</f>
        <v>ITAPETININGA</v>
      </c>
      <c r="E31" s="89"/>
      <c r="F31" s="89" t="str">
        <f>'BARTOLOMEU-DIR'!C460</f>
        <v>LARANJAL PAULISTA</v>
      </c>
      <c r="G31" s="89"/>
    </row>
    <row r="32" spans="1:8" x14ac:dyDescent="0.25">
      <c r="A32" s="167"/>
      <c r="B32" s="89" t="str">
        <f>'BARTOLOMEU-DIR'!C385</f>
        <v>ITU</v>
      </c>
      <c r="C32" s="89"/>
      <c r="D32" s="89" t="str">
        <f>'BARTOLOMEU-DIR'!C423</f>
        <v>CAPÃO BONITO</v>
      </c>
      <c r="E32" s="89"/>
      <c r="F32" s="89" t="str">
        <f>'BARTOLOMEU-DIR'!C461</f>
        <v>ITU</v>
      </c>
      <c r="G32" s="89"/>
    </row>
    <row r="33" spans="1:7" x14ac:dyDescent="0.25">
      <c r="A33" s="167"/>
      <c r="B33" s="89" t="str">
        <f>'BARTOLOMEU-DIR'!C386</f>
        <v>PIEDADE</v>
      </c>
      <c r="C33" s="89"/>
      <c r="D33" s="89"/>
      <c r="E33" s="89"/>
      <c r="F33" s="89"/>
      <c r="G33" s="89"/>
    </row>
    <row r="34" spans="1:7" ht="15.75" x14ac:dyDescent="0.25">
      <c r="A34" s="174" t="s">
        <v>8</v>
      </c>
      <c r="B34" s="162" t="str">
        <f>'BARTOLOMEU-DIR'!D381</f>
        <v>VISITA A BASE</v>
      </c>
      <c r="C34" s="166"/>
      <c r="D34" s="162" t="str">
        <f>'BARTOLOMEU-DIR'!D419</f>
        <v>VISITA A BASE</v>
      </c>
      <c r="E34" s="163"/>
      <c r="F34" s="166" t="str">
        <f>'BARTOLOMEU-DIR'!D457</f>
        <v>TRABALHO DE BASE</v>
      </c>
      <c r="G34" s="163"/>
    </row>
    <row r="35" spans="1:7" ht="15.75" x14ac:dyDescent="0.25">
      <c r="A35" s="175"/>
      <c r="B35" s="161" t="str">
        <f>'BARTOLOMEU-DIR'!D382</f>
        <v>VISITA A BASE</v>
      </c>
      <c r="C35" s="155"/>
      <c r="D35" s="161" t="str">
        <f>'BARTOLOMEU-DIR'!D420</f>
        <v>TRABALHO DE BASE</v>
      </c>
      <c r="E35" s="164"/>
      <c r="F35" s="155" t="str">
        <f>'BARTOLOMEU-DIR'!D458</f>
        <v>VISITA A BASE</v>
      </c>
      <c r="G35" s="164"/>
    </row>
    <row r="36" spans="1:7" ht="15.75" x14ac:dyDescent="0.25">
      <c r="A36" s="175"/>
      <c r="B36" s="161" t="str">
        <f>'BARTOLOMEU-DIR'!D383</f>
        <v>VISITA A BASE</v>
      </c>
      <c r="C36" s="155"/>
      <c r="D36" s="161" t="str">
        <f>'BARTOLOMEU-DIR'!D421</f>
        <v>VISITA A BASE</v>
      </c>
      <c r="E36" s="164"/>
      <c r="F36" s="155" t="str">
        <f>'BARTOLOMEU-DIR'!D459</f>
        <v>VISITA A BASE</v>
      </c>
      <c r="G36" s="164"/>
    </row>
    <row r="37" spans="1:7" ht="15.75" x14ac:dyDescent="0.25">
      <c r="A37" s="176"/>
      <c r="B37" s="165" t="str">
        <f>'BARTOLOMEU-DIR'!D384</f>
        <v>VISITA A BASE</v>
      </c>
      <c r="C37" s="156"/>
      <c r="D37" s="165" t="str">
        <f>'BARTOLOMEU-DIR'!D422</f>
        <v>VISITA A BASE</v>
      </c>
      <c r="E37" s="157"/>
      <c r="F37" s="156" t="str">
        <f>'BARTOLOMEU-DIR'!D460</f>
        <v>VISITA A BASE</v>
      </c>
      <c r="G37" s="157"/>
    </row>
    <row r="38" spans="1:7" ht="15.75" x14ac:dyDescent="0.25">
      <c r="A38" s="93" t="s">
        <v>15</v>
      </c>
      <c r="B38" s="144" t="str">
        <f>'BARTOLOMEU-DIR'!E381</f>
        <v>VEICULO SINDICATO</v>
      </c>
      <c r="C38" s="145"/>
      <c r="D38" s="144" t="str">
        <f>'BARTOLOMEU-DIR'!E419</f>
        <v>VEICULO SINDICATO</v>
      </c>
      <c r="E38" s="145"/>
      <c r="F38" s="144" t="str">
        <f>'BARTOLOMEU-DIR'!E457</f>
        <v>VEICULO SINDICATO</v>
      </c>
      <c r="G38" s="145"/>
    </row>
    <row r="39" spans="1:7" ht="15.75" x14ac:dyDescent="0.25">
      <c r="A39" s="94" t="s">
        <v>16</v>
      </c>
      <c r="B39" s="149">
        <f>'BARTOLOMEU-DIR'!H381</f>
        <v>5</v>
      </c>
      <c r="C39" s="150"/>
      <c r="D39" s="149">
        <f>'BARTOLOMEU-DIR'!H419</f>
        <v>5</v>
      </c>
      <c r="E39" s="150"/>
      <c r="F39" s="149">
        <f>'BARTOLOMEU-DIR'!H457</f>
        <v>5</v>
      </c>
      <c r="G39" s="150"/>
    </row>
    <row r="40" spans="1:7" ht="15.75" x14ac:dyDescent="0.25">
      <c r="A40" s="94" t="s">
        <v>17</v>
      </c>
      <c r="B40" s="151">
        <f>'BARTOLOMEU-DIR'!F381</f>
        <v>1950</v>
      </c>
      <c r="C40" s="152"/>
      <c r="D40" s="151">
        <f>'BARTOLOMEU-DIR'!F419</f>
        <v>1950</v>
      </c>
      <c r="E40" s="152"/>
      <c r="F40" s="151">
        <f>'BARTOLOMEU-DIR'!F457</f>
        <v>1800</v>
      </c>
      <c r="G40" s="152"/>
    </row>
    <row r="41" spans="1:7" ht="31.5" x14ac:dyDescent="0.25">
      <c r="A41" s="95" t="s">
        <v>18</v>
      </c>
      <c r="B41" s="151">
        <f>'BARTOLOMEU-DIR'!G381</f>
        <v>0</v>
      </c>
      <c r="C41" s="152"/>
      <c r="D41" s="151">
        <f>'BARTOLOMEU-DIR'!G419</f>
        <v>158.5</v>
      </c>
      <c r="E41" s="152"/>
      <c r="F41" s="151">
        <f>'BARTOLOMEU-DIR'!G457</f>
        <v>0</v>
      </c>
      <c r="G41" s="152"/>
    </row>
    <row r="42" spans="1:7" ht="15.75" x14ac:dyDescent="0.25">
      <c r="A42" s="85" t="s">
        <v>19</v>
      </c>
      <c r="B42" s="151">
        <f>SUM(B40:B41)</f>
        <v>1950</v>
      </c>
      <c r="C42" s="152"/>
      <c r="D42" s="151">
        <f>SUM(D40:D41)</f>
        <v>2108.5</v>
      </c>
      <c r="E42" s="152"/>
      <c r="F42" s="151">
        <f>SUM(F40:F41)</f>
        <v>1800</v>
      </c>
      <c r="G42" s="152"/>
    </row>
    <row r="43" spans="1:7" ht="15.75" x14ac:dyDescent="0.25">
      <c r="A43" s="96"/>
      <c r="B43" s="97"/>
      <c r="C43" s="97"/>
      <c r="D43" s="97"/>
      <c r="E43" s="97"/>
      <c r="F43" s="97"/>
      <c r="G43" s="97"/>
    </row>
    <row r="44" spans="1:7" ht="15.75" x14ac:dyDescent="0.25">
      <c r="A44" s="96"/>
      <c r="B44" s="97"/>
      <c r="C44" s="97"/>
      <c r="D44" s="97"/>
      <c r="E44" s="97"/>
      <c r="F44" s="97"/>
      <c r="G44" s="97"/>
    </row>
    <row r="45" spans="1:7" ht="15.75" x14ac:dyDescent="0.25">
      <c r="A45" s="96"/>
      <c r="B45" s="97"/>
      <c r="C45" s="97"/>
      <c r="D45" s="97"/>
      <c r="E45" s="97"/>
      <c r="F45" s="97"/>
      <c r="G45" s="97"/>
    </row>
    <row r="46" spans="1:7" ht="15.75" x14ac:dyDescent="0.25">
      <c r="A46" s="81" t="s">
        <v>3</v>
      </c>
      <c r="B46" s="106" t="s">
        <v>25</v>
      </c>
      <c r="C46" s="106"/>
      <c r="E46" s="82"/>
      <c r="F46" s="82" t="s">
        <v>21</v>
      </c>
    </row>
    <row r="48" spans="1:7" ht="31.5" x14ac:dyDescent="0.25">
      <c r="A48" s="85" t="s">
        <v>12</v>
      </c>
      <c r="B48" s="153">
        <f>$B$5</f>
        <v>45200</v>
      </c>
      <c r="C48" s="154"/>
      <c r="D48" s="153">
        <f>$D$5</f>
        <v>45231</v>
      </c>
      <c r="E48" s="154"/>
      <c r="F48" s="153">
        <f>$F$5</f>
        <v>45261</v>
      </c>
      <c r="G48" s="154"/>
    </row>
    <row r="49" spans="1:7" ht="15.75" x14ac:dyDescent="0.25">
      <c r="A49" s="85" t="s">
        <v>13</v>
      </c>
      <c r="B49" s="149" t="str">
        <f>'JOSÉ-DIR'!B381</f>
        <v>SOROCABA</v>
      </c>
      <c r="C49" s="150"/>
      <c r="D49" s="149" t="str">
        <f>'JOSÉ-DIR'!B419</f>
        <v>SOROCABA</v>
      </c>
      <c r="E49" s="150"/>
      <c r="F49" s="149" t="str">
        <f>'JOSÉ-DIR'!B457</f>
        <v>SOROCABA</v>
      </c>
      <c r="G49" s="150"/>
    </row>
    <row r="50" spans="1:7" ht="15" customHeight="1" x14ac:dyDescent="0.25">
      <c r="A50" s="186" t="s">
        <v>14</v>
      </c>
      <c r="B50" s="89" t="str">
        <f>'JOSÉ-DIR'!C381</f>
        <v>ITAPETININGA</v>
      </c>
      <c r="C50" s="89"/>
      <c r="D50" s="89" t="str">
        <f>'JOSÉ-DIR'!C419</f>
        <v>PILAR DO SUL</v>
      </c>
      <c r="E50" s="89"/>
      <c r="F50" s="89" t="str">
        <f>'JOSÉ-DIR'!C457</f>
        <v>CAPÃO BONITO</v>
      </c>
      <c r="G50" s="89"/>
    </row>
    <row r="51" spans="1:7" ht="15" customHeight="1" x14ac:dyDescent="0.25">
      <c r="A51" s="187"/>
      <c r="B51" s="89" t="str">
        <f>'JOSÉ-DIR'!C382</f>
        <v>LARANJAL PAULISTA</v>
      </c>
      <c r="C51" s="89"/>
      <c r="D51" s="89" t="str">
        <f>'JOSÉ-DIR'!C420</f>
        <v>IBIUNA</v>
      </c>
      <c r="E51" s="89"/>
      <c r="F51" s="89" t="str">
        <f>'JOSÉ-DIR'!C458</f>
        <v>LARANJAL PAULISTA</v>
      </c>
      <c r="G51" s="89"/>
    </row>
    <row r="52" spans="1:7" ht="15" customHeight="1" x14ac:dyDescent="0.25">
      <c r="A52" s="187"/>
      <c r="B52" s="89" t="str">
        <f>'JOSÉ-DIR'!C383</f>
        <v>ITARARE</v>
      </c>
      <c r="C52" s="89"/>
      <c r="D52" s="89" t="str">
        <f>'JOSÉ-DIR'!C421</f>
        <v>TIETE</v>
      </c>
      <c r="E52" s="89"/>
      <c r="F52" s="89" t="str">
        <f>'JOSÉ-DIR'!C459</f>
        <v>ITAPORANGA</v>
      </c>
      <c r="G52" s="89"/>
    </row>
    <row r="53" spans="1:7" ht="15" customHeight="1" x14ac:dyDescent="0.25">
      <c r="A53" s="187"/>
      <c r="B53" s="89" t="str">
        <f>'JOSÉ-DIR'!C384</f>
        <v>ARAÇOIABA DA  SERRA</v>
      </c>
      <c r="C53" s="89"/>
      <c r="D53" s="89" t="str">
        <f>'JOSÉ-DIR'!C422</f>
        <v>SALTO</v>
      </c>
      <c r="E53" s="89"/>
      <c r="F53" s="89" t="str">
        <f>'JOSÉ-DIR'!C460</f>
        <v>TIETE</v>
      </c>
      <c r="G53" s="89"/>
    </row>
    <row r="54" spans="1:7" ht="15" customHeight="1" x14ac:dyDescent="0.25">
      <c r="A54" s="187"/>
      <c r="B54" s="89" t="str">
        <f>'JOSÉ-DIR'!C385</f>
        <v>CONCHAS</v>
      </c>
      <c r="C54" s="89"/>
      <c r="D54" s="89" t="str">
        <f>'JOSÉ-DIR'!C423</f>
        <v>PIEDADE</v>
      </c>
      <c r="E54" s="89"/>
      <c r="F54" s="89" t="str">
        <f>'JOSÉ-DIR'!C461</f>
        <v>CAMPINAS</v>
      </c>
      <c r="G54" s="89"/>
    </row>
    <row r="55" spans="1:7" ht="15.75" customHeight="1" x14ac:dyDescent="0.25">
      <c r="A55" s="188"/>
      <c r="B55" s="89"/>
      <c r="C55" s="89"/>
      <c r="D55" s="89" t="str">
        <f>'JOSÉ-DIR'!C424</f>
        <v>BOITUVA</v>
      </c>
      <c r="E55" s="89"/>
      <c r="F55" s="89"/>
      <c r="G55" s="89"/>
    </row>
    <row r="56" spans="1:7" ht="15.75" x14ac:dyDescent="0.25">
      <c r="A56" s="160" t="s">
        <v>8</v>
      </c>
      <c r="B56" s="162" t="str">
        <f>'JOSÉ-DIR'!D381</f>
        <v>VISITA A BASE</v>
      </c>
      <c r="C56" s="163"/>
      <c r="D56" s="166" t="str">
        <f>'JOSÉ-DIR'!D419</f>
        <v>VISITA A BASE</v>
      </c>
      <c r="E56" s="163"/>
      <c r="F56" s="166" t="str">
        <f>'JOSÉ-DIR'!D457</f>
        <v>TRABALHO DE BASE</v>
      </c>
      <c r="G56" s="163"/>
    </row>
    <row r="57" spans="1:7" ht="15.75" x14ac:dyDescent="0.25">
      <c r="A57" s="160"/>
      <c r="B57" s="162" t="str">
        <f>'JOSÉ-DIR'!D382</f>
        <v>VISITA A BASE</v>
      </c>
      <c r="C57" s="163"/>
      <c r="D57" s="166" t="str">
        <f>'JOSÉ-DIR'!D420</f>
        <v>VISITA A BASE</v>
      </c>
      <c r="E57" s="163"/>
      <c r="F57" s="166" t="str">
        <f>'JOSÉ-DIR'!D458</f>
        <v>VISITA A BASE</v>
      </c>
      <c r="G57" s="163"/>
    </row>
    <row r="58" spans="1:7" ht="15.75" x14ac:dyDescent="0.25">
      <c r="A58" s="160"/>
      <c r="B58" s="162" t="str">
        <f>'JOSÉ-DIR'!D383</f>
        <v>TRABALHO DE BASE</v>
      </c>
      <c r="C58" s="163"/>
      <c r="D58" s="166" t="str">
        <f>'JOSÉ-DIR'!D421</f>
        <v>VISITA A BASE</v>
      </c>
      <c r="E58" s="163"/>
      <c r="F58" s="166" t="str">
        <f>'JOSÉ-DIR'!D459</f>
        <v>VISITA A BASE</v>
      </c>
      <c r="G58" s="163"/>
    </row>
    <row r="59" spans="1:7" ht="15.75" x14ac:dyDescent="0.25">
      <c r="A59" s="160"/>
      <c r="B59" s="162" t="str">
        <f>'JOSÉ-DIR'!D384</f>
        <v>VISITA A BASE</v>
      </c>
      <c r="C59" s="163"/>
      <c r="D59" s="166" t="str">
        <f>'JOSÉ-DIR'!D422</f>
        <v>VISITA A BASE</v>
      </c>
      <c r="E59" s="163"/>
      <c r="F59" s="166" t="str">
        <f>'JOSÉ-DIR'!D460</f>
        <v>VISITA A BASE</v>
      </c>
      <c r="G59" s="163"/>
    </row>
    <row r="60" spans="1:7" ht="15.75" x14ac:dyDescent="0.25">
      <c r="A60" s="93" t="s">
        <v>15</v>
      </c>
      <c r="B60" s="144" t="str">
        <f>'JOSÉ-DIR'!E381</f>
        <v>VEICULO SINDICATO</v>
      </c>
      <c r="C60" s="145"/>
      <c r="D60" s="144" t="str">
        <f>'JOSÉ-DIR'!E419</f>
        <v>VEICULO SINDICATO</v>
      </c>
      <c r="E60" s="145"/>
      <c r="F60" s="144" t="str">
        <f>'JOSÉ-DIR'!E457</f>
        <v>VEICULO SINDICATO</v>
      </c>
      <c r="G60" s="145"/>
    </row>
    <row r="61" spans="1:7" ht="15.75" x14ac:dyDescent="0.25">
      <c r="A61" s="94" t="s">
        <v>16</v>
      </c>
      <c r="B61" s="149">
        <f>'JOSÉ-DIR'!H381</f>
        <v>5</v>
      </c>
      <c r="C61" s="150"/>
      <c r="D61" s="149">
        <f>'JOSÉ-DIR'!H419</f>
        <v>6</v>
      </c>
      <c r="E61" s="150"/>
      <c r="F61" s="149">
        <f>'JOSÉ-DIR'!H457</f>
        <v>5</v>
      </c>
      <c r="G61" s="150"/>
    </row>
    <row r="62" spans="1:7" ht="15.75" x14ac:dyDescent="0.25">
      <c r="A62" s="94" t="s">
        <v>17</v>
      </c>
      <c r="B62" s="151">
        <f>'JOSÉ-DIR'!F381</f>
        <v>1850</v>
      </c>
      <c r="C62" s="152"/>
      <c r="D62" s="151">
        <f>'JOSÉ-DIR'!F419</f>
        <v>1850</v>
      </c>
      <c r="E62" s="152"/>
      <c r="F62" s="151">
        <f>'JOSÉ-DIR'!F457</f>
        <v>1900</v>
      </c>
      <c r="G62" s="152"/>
    </row>
    <row r="63" spans="1:7" ht="31.5" x14ac:dyDescent="0.25">
      <c r="A63" s="95" t="s">
        <v>18</v>
      </c>
      <c r="B63" s="151">
        <f>'JOSÉ-DIR'!G381</f>
        <v>100</v>
      </c>
      <c r="C63" s="152"/>
      <c r="D63" s="151">
        <f>'JOSÉ-DIR'!G419</f>
        <v>0</v>
      </c>
      <c r="E63" s="152"/>
      <c r="F63" s="151">
        <f>'JOSÉ-DIR'!G457</f>
        <v>0</v>
      </c>
      <c r="G63" s="152"/>
    </row>
    <row r="64" spans="1:7" ht="15.75" x14ac:dyDescent="0.25">
      <c r="A64" s="85" t="s">
        <v>19</v>
      </c>
      <c r="B64" s="151">
        <f>SUM(B62:B63)</f>
        <v>1950</v>
      </c>
      <c r="C64" s="152"/>
      <c r="D64" s="151">
        <f>SUM(D62:D63)</f>
        <v>1850</v>
      </c>
      <c r="E64" s="152"/>
      <c r="F64" s="151">
        <f>SUM(F62:F63)</f>
        <v>1900</v>
      </c>
      <c r="G64" s="152"/>
    </row>
    <row r="65" spans="1:7" ht="15.75" x14ac:dyDescent="0.25">
      <c r="A65" s="96"/>
      <c r="B65" s="97"/>
      <c r="C65" s="97"/>
      <c r="D65" s="97"/>
      <c r="E65" s="97"/>
      <c r="F65" s="97"/>
      <c r="G65" s="97"/>
    </row>
    <row r="66" spans="1:7" ht="15.75" x14ac:dyDescent="0.25">
      <c r="A66" s="96"/>
      <c r="B66" s="97"/>
      <c r="C66" s="97"/>
      <c r="D66" s="97"/>
      <c r="E66" s="97"/>
      <c r="F66" s="97"/>
      <c r="G66" s="97"/>
    </row>
    <row r="67" spans="1:7" ht="15.75" x14ac:dyDescent="0.25">
      <c r="A67" s="96"/>
      <c r="B67" s="97"/>
      <c r="C67" s="97"/>
      <c r="D67" s="97"/>
      <c r="E67" s="97"/>
      <c r="F67" s="97"/>
      <c r="G67" s="97"/>
    </row>
    <row r="68" spans="1:7" ht="15.75" x14ac:dyDescent="0.25">
      <c r="A68" s="81" t="s">
        <v>3</v>
      </c>
      <c r="B68" s="106" t="s">
        <v>26</v>
      </c>
      <c r="C68" s="106"/>
      <c r="E68" s="82"/>
      <c r="F68" s="82" t="s">
        <v>21</v>
      </c>
    </row>
    <row r="70" spans="1:7" ht="31.5" x14ac:dyDescent="0.25">
      <c r="A70" s="85" t="s">
        <v>12</v>
      </c>
      <c r="B70" s="153">
        <f>$B$5</f>
        <v>45200</v>
      </c>
      <c r="C70" s="154"/>
      <c r="D70" s="153">
        <f>$D$5</f>
        <v>45231</v>
      </c>
      <c r="E70" s="154"/>
      <c r="F70" s="153">
        <f>$F$5</f>
        <v>45261</v>
      </c>
      <c r="G70" s="154"/>
    </row>
    <row r="71" spans="1:7" ht="15.75" x14ac:dyDescent="0.25">
      <c r="A71" s="85" t="s">
        <v>13</v>
      </c>
      <c r="B71" s="149" t="str">
        <f>'NILTON-DIR'!B381</f>
        <v>SOROCABA</v>
      </c>
      <c r="C71" s="150"/>
      <c r="D71" s="149" t="str">
        <f>'NILTON-DIR'!B419</f>
        <v>SOROCABA</v>
      </c>
      <c r="E71" s="150"/>
      <c r="F71" s="149" t="str">
        <f>'NILTON-DIR'!B457</f>
        <v>SOROCABA</v>
      </c>
      <c r="G71" s="150"/>
    </row>
    <row r="72" spans="1:7" x14ac:dyDescent="0.25">
      <c r="A72" s="167" t="s">
        <v>14</v>
      </c>
      <c r="B72" s="98" t="str">
        <f>'NILTON-DIR'!C381</f>
        <v>SÃO PAULO</v>
      </c>
      <c r="C72" s="98">
        <f>'NILTON-DIR'!C387</f>
        <v>0</v>
      </c>
      <c r="D72" s="98" t="str">
        <f>'NILTON-DIR'!C419</f>
        <v>SÃO PAULO</v>
      </c>
      <c r="E72" s="98">
        <f>'NILTON-DIR'!C425</f>
        <v>0</v>
      </c>
      <c r="F72" s="98" t="str">
        <f>'NILTON-DIR'!C457</f>
        <v>ITAPEVA/ITARARÉ</v>
      </c>
      <c r="G72" s="99">
        <f>'NILTON-DIR'!C463</f>
        <v>0</v>
      </c>
    </row>
    <row r="73" spans="1:7" x14ac:dyDescent="0.25">
      <c r="A73" s="167"/>
      <c r="B73" s="90" t="str">
        <f>'NILTON-DIR'!C382</f>
        <v>SÃO PAULO</v>
      </c>
      <c r="C73" s="90">
        <f>'NILTON-DIR'!C388</f>
        <v>0</v>
      </c>
      <c r="D73" s="90" t="str">
        <f>'NILTON-DIR'!C420</f>
        <v>ITAPEVA</v>
      </c>
      <c r="E73" s="90">
        <f>'NILTON-DIR'!C426</f>
        <v>0</v>
      </c>
      <c r="F73" s="90" t="str">
        <f>'NILTON-DIR'!C458</f>
        <v>CAPÃO BONITO</v>
      </c>
      <c r="G73" s="91">
        <f>'NILTON-DIR'!C464</f>
        <v>0</v>
      </c>
    </row>
    <row r="74" spans="1:7" x14ac:dyDescent="0.25">
      <c r="A74" s="167"/>
      <c r="B74" s="90" t="str">
        <f>'NILTON-DIR'!C383</f>
        <v>SÃO PAULO</v>
      </c>
      <c r="C74" s="90">
        <f>'NILTON-DIR'!C389</f>
        <v>0</v>
      </c>
      <c r="D74" s="90" t="str">
        <f>'NILTON-DIR'!C421</f>
        <v>SÃO PAULO</v>
      </c>
      <c r="E74" s="90">
        <f>'NILTON-DIR'!C427</f>
        <v>0</v>
      </c>
      <c r="F74" s="90" t="str">
        <f>'NILTON-DIR'!C459</f>
        <v>SÃO PAULO</v>
      </c>
      <c r="G74" s="91">
        <f>'NILTON-DIR'!C465</f>
        <v>0</v>
      </c>
    </row>
    <row r="75" spans="1:7" x14ac:dyDescent="0.25">
      <c r="A75" s="167"/>
      <c r="B75" s="90" t="str">
        <f>'NILTON-DIR'!C384</f>
        <v>SÃO PAULO</v>
      </c>
      <c r="C75" s="90">
        <f>'NILTON-DIR'!C390</f>
        <v>0</v>
      </c>
      <c r="D75" s="90" t="str">
        <f>'NILTON-DIR'!C422</f>
        <v>SÃO PAULO</v>
      </c>
      <c r="E75" s="90">
        <f>'NILTON-DIR'!C428</f>
        <v>0</v>
      </c>
      <c r="F75" s="90" t="str">
        <f>'NILTON-DIR'!C460</f>
        <v>IPERÓ</v>
      </c>
      <c r="G75" s="91">
        <f>'NILTON-DIR'!C466</f>
        <v>0</v>
      </c>
    </row>
    <row r="76" spans="1:7" x14ac:dyDescent="0.25">
      <c r="A76" s="167"/>
      <c r="B76" s="90" t="str">
        <f>'NILTON-DIR'!C385</f>
        <v>ARAÇOIABA DA SERRA</v>
      </c>
      <c r="C76" s="90">
        <f>'NILTON-DIR'!C391</f>
        <v>0</v>
      </c>
      <c r="D76" s="90" t="str">
        <f>'NILTON-DIR'!C423</f>
        <v>CAPÃO BONITO</v>
      </c>
      <c r="E76" s="90">
        <f>'NILTON-DIR'!C429</f>
        <v>0</v>
      </c>
      <c r="F76" s="90" t="str">
        <f>'NILTON-DIR'!C461</f>
        <v>CAMPINAS</v>
      </c>
      <c r="G76" s="91">
        <f>'NILTON-DIR'!C467</f>
        <v>0</v>
      </c>
    </row>
    <row r="77" spans="1:7" x14ac:dyDescent="0.25">
      <c r="A77" s="167"/>
      <c r="B77" s="121" t="str">
        <f>'NILTON-DIR'!C386</f>
        <v>SÃO BERNARDO DO CAMPO</v>
      </c>
      <c r="C77" s="121">
        <f>'NILTON-DIR'!C392</f>
        <v>0</v>
      </c>
      <c r="D77" s="121">
        <f>'NILTON-DIR'!C424</f>
        <v>0</v>
      </c>
      <c r="E77" s="121">
        <f>'NILTON-DIR'!C430</f>
        <v>0</v>
      </c>
      <c r="F77" s="121" t="str">
        <f>'NILTON-DIR'!C462</f>
        <v>PIEDADE</v>
      </c>
      <c r="G77" s="92">
        <f>'NILTON-DIR'!C468</f>
        <v>0</v>
      </c>
    </row>
    <row r="78" spans="1:7" ht="15.75" x14ac:dyDescent="0.25">
      <c r="A78" s="160" t="s">
        <v>8</v>
      </c>
      <c r="B78" s="146" t="str">
        <f>'NILTON-DIR'!D381</f>
        <v>REUNIÃO SINDICAL</v>
      </c>
      <c r="C78" s="147"/>
      <c r="D78" s="146" t="str">
        <f>'NILTON-DIR'!D419</f>
        <v>SERVIÇOS DIVERSOS</v>
      </c>
      <c r="E78" s="147"/>
      <c r="F78" s="146" t="str">
        <f>'NILTON-DIR'!D457</f>
        <v>VEICULO SINDICATO</v>
      </c>
      <c r="G78" s="148"/>
    </row>
    <row r="79" spans="1:7" ht="15.75" x14ac:dyDescent="0.25">
      <c r="A79" s="160"/>
      <c r="B79" s="146" t="str">
        <f>'NILTON-DIR'!D382</f>
        <v>SERVIÇOS DIVERSOS</v>
      </c>
      <c r="C79" s="147"/>
      <c r="D79" s="146" t="str">
        <f>'NILTON-DIR'!D420</f>
        <v>TRABALHO DE BASE</v>
      </c>
      <c r="E79" s="147"/>
      <c r="F79" s="146" t="str">
        <f>'NILTON-DIR'!D458</f>
        <v>VEICULO SINDICATO</v>
      </c>
      <c r="G79" s="148"/>
    </row>
    <row r="80" spans="1:7" ht="15.75" x14ac:dyDescent="0.25">
      <c r="A80" s="160"/>
      <c r="B80" s="146" t="str">
        <f>'NILTON-DIR'!D383</f>
        <v>FEDERAÇÃO</v>
      </c>
      <c r="C80" s="147"/>
      <c r="D80" s="146" t="str">
        <f>'NILTON-DIR'!D421</f>
        <v>REUNIÃO FEDERAÇÃO</v>
      </c>
      <c r="E80" s="147"/>
      <c r="F80" s="146" t="str">
        <f>'NILTON-DIR'!D459</f>
        <v>VEICULO SINDICATO</v>
      </c>
      <c r="G80" s="148"/>
    </row>
    <row r="81" spans="1:8" ht="15.75" x14ac:dyDescent="0.25">
      <c r="A81" s="160"/>
      <c r="B81" s="171" t="str">
        <f>'NILTON-DIR'!D384</f>
        <v>SERVIÇOS DIVERSOS</v>
      </c>
      <c r="C81" s="172"/>
      <c r="D81" s="171" t="str">
        <f>'NILTON-DIR'!D422</f>
        <v>SERVIÇOS DIVERSOS</v>
      </c>
      <c r="E81" s="172"/>
      <c r="F81" s="171" t="str">
        <f>'NILTON-DIR'!D460</f>
        <v>VEICULO SINDICATO</v>
      </c>
      <c r="G81" s="173"/>
    </row>
    <row r="82" spans="1:8" ht="15.75" x14ac:dyDescent="0.25">
      <c r="A82" s="93" t="s">
        <v>15</v>
      </c>
      <c r="B82" s="144" t="str">
        <f>'NILTON-DIR'!E381</f>
        <v>VEICULO SINDICATO</v>
      </c>
      <c r="C82" s="145"/>
      <c r="D82" s="144" t="str">
        <f>'NILTON-DIR'!E419</f>
        <v>VEICULO SINDICATO</v>
      </c>
      <c r="E82" s="145"/>
      <c r="F82" s="144" t="s">
        <v>45</v>
      </c>
      <c r="G82" s="145"/>
    </row>
    <row r="83" spans="1:8" ht="15.75" x14ac:dyDescent="0.25">
      <c r="A83" s="94" t="s">
        <v>16</v>
      </c>
      <c r="B83" s="144">
        <f>'NILTON-DIR'!H381</f>
        <v>5</v>
      </c>
      <c r="C83" s="145"/>
      <c r="D83" s="149">
        <f>'NILTON-DIR'!H419</f>
        <v>5</v>
      </c>
      <c r="E83" s="150"/>
      <c r="F83" s="149">
        <f>'NILTON-DIR'!H457</f>
        <v>6</v>
      </c>
      <c r="G83" s="150"/>
    </row>
    <row r="84" spans="1:8" ht="15.75" x14ac:dyDescent="0.25">
      <c r="A84" s="94" t="s">
        <v>17</v>
      </c>
      <c r="B84" s="151">
        <f>'NILTON-DIR'!F381</f>
        <v>2050</v>
      </c>
      <c r="C84" s="152"/>
      <c r="D84" s="151">
        <f>'NILTON-DIR'!F419</f>
        <v>1850</v>
      </c>
      <c r="E84" s="152"/>
      <c r="F84" s="151">
        <f>'NILTON-DIR'!F457</f>
        <v>2150</v>
      </c>
      <c r="G84" s="152"/>
    </row>
    <row r="85" spans="1:8" ht="31.5" x14ac:dyDescent="0.25">
      <c r="A85" s="95" t="s">
        <v>18</v>
      </c>
      <c r="B85" s="151">
        <f>'NILTON-DIR'!G381</f>
        <v>0</v>
      </c>
      <c r="C85" s="152"/>
      <c r="D85" s="151">
        <f>'NILTON-DIR'!G419</f>
        <v>0</v>
      </c>
      <c r="E85" s="152"/>
      <c r="F85" s="151">
        <f>'NILTON-DIR'!G457</f>
        <v>0</v>
      </c>
      <c r="G85" s="152"/>
    </row>
    <row r="86" spans="1:8" ht="15.75" x14ac:dyDescent="0.25">
      <c r="A86" s="85" t="s">
        <v>19</v>
      </c>
      <c r="B86" s="151">
        <f>SUM(B84:B85)</f>
        <v>2050</v>
      </c>
      <c r="C86" s="152"/>
      <c r="D86" s="151">
        <f>SUM(D84:D85)</f>
        <v>1850</v>
      </c>
      <c r="E86" s="152"/>
      <c r="F86" s="151">
        <f>SUM(F84:F85)</f>
        <v>2150</v>
      </c>
      <c r="G86" s="152"/>
    </row>
    <row r="87" spans="1:8" ht="15.75" x14ac:dyDescent="0.25">
      <c r="A87" s="96"/>
      <c r="B87" s="97"/>
      <c r="C87" s="97"/>
      <c r="D87" s="97"/>
      <c r="E87" s="97"/>
      <c r="F87" s="97"/>
      <c r="G87" s="97"/>
    </row>
    <row r="88" spans="1:8" ht="15.75" x14ac:dyDescent="0.25">
      <c r="A88" s="96"/>
      <c r="B88" s="97"/>
      <c r="C88" s="97"/>
      <c r="D88" s="97"/>
      <c r="E88" s="97"/>
      <c r="F88" s="97"/>
      <c r="G88" s="97"/>
    </row>
    <row r="89" spans="1:8" ht="15.75" x14ac:dyDescent="0.25">
      <c r="A89" s="96"/>
      <c r="B89" s="97"/>
      <c r="C89" s="97"/>
      <c r="D89" s="97"/>
      <c r="E89" s="97"/>
      <c r="F89" s="97"/>
      <c r="G89" s="97"/>
    </row>
    <row r="90" spans="1:8" ht="15.75" x14ac:dyDescent="0.25">
      <c r="A90" s="81" t="s">
        <v>3</v>
      </c>
      <c r="B90" s="106" t="s">
        <v>31</v>
      </c>
      <c r="F90" s="82" t="s">
        <v>21</v>
      </c>
      <c r="H90" s="122"/>
    </row>
    <row r="91" spans="1:8" ht="15.75" x14ac:dyDescent="0.25">
      <c r="A91" s="96"/>
      <c r="B91" s="97"/>
      <c r="C91" s="97"/>
      <c r="D91" s="97"/>
      <c r="E91" s="97"/>
      <c r="F91" s="97"/>
      <c r="G91" s="97"/>
    </row>
    <row r="92" spans="1:8" ht="31.5" x14ac:dyDescent="0.25">
      <c r="A92" s="85" t="s">
        <v>12</v>
      </c>
      <c r="B92" s="153">
        <f>$B$5</f>
        <v>45200</v>
      </c>
      <c r="C92" s="154"/>
      <c r="D92" s="153">
        <f>$D$5</f>
        <v>45231</v>
      </c>
      <c r="E92" s="154"/>
      <c r="F92" s="153">
        <f>$F$5</f>
        <v>45261</v>
      </c>
      <c r="G92" s="154"/>
    </row>
    <row r="93" spans="1:8" ht="15.75" x14ac:dyDescent="0.25">
      <c r="A93" s="85" t="s">
        <v>13</v>
      </c>
      <c r="B93" s="179" t="str">
        <f>'WILLIAM-DIR'!B381</f>
        <v>SOROCABA</v>
      </c>
      <c r="C93" s="180"/>
      <c r="D93" s="179" t="str">
        <f>'WILLIAM-DIR'!B419</f>
        <v>SOROCABA</v>
      </c>
      <c r="E93" s="180"/>
      <c r="F93" s="179" t="str">
        <f>'WILLIAM-DIR'!B457</f>
        <v>SOROCABA</v>
      </c>
      <c r="G93" s="180"/>
    </row>
    <row r="94" spans="1:8" x14ac:dyDescent="0.25">
      <c r="A94" s="160" t="s">
        <v>14</v>
      </c>
      <c r="B94" s="99" t="str">
        <f>'WILLIAM-DIR'!C381</f>
        <v>TATUI</v>
      </c>
      <c r="C94" s="107">
        <f>'WILLIAM-DIR'!C387</f>
        <v>0</v>
      </c>
      <c r="D94" s="107" t="str">
        <f>'WILLIAM-DIR'!C419</f>
        <v>PILAR DO SUL</v>
      </c>
      <c r="E94" s="107">
        <f>'WILLIAM-DIR'!C425</f>
        <v>0</v>
      </c>
      <c r="F94" s="107" t="str">
        <f>'WILLIAM-DIR'!C457</f>
        <v>CONCHAS</v>
      </c>
      <c r="G94" s="107">
        <f>'WILLIAM-DIR'!C463</f>
        <v>0</v>
      </c>
    </row>
    <row r="95" spans="1:8" x14ac:dyDescent="0.25">
      <c r="A95" s="160"/>
      <c r="B95" s="91" t="str">
        <f>'WILLIAM-DIR'!C382</f>
        <v>VOTORANTIM/IBIUNA</v>
      </c>
      <c r="C95" s="108">
        <f>'WILLIAM-DIR'!C388</f>
        <v>0</v>
      </c>
      <c r="D95" s="108" t="str">
        <f>'WILLIAM-DIR'!C420</f>
        <v>SALTO DE PIRAPORA</v>
      </c>
      <c r="E95" s="108">
        <f>'WILLIAM-DIR'!C426</f>
        <v>0</v>
      </c>
      <c r="F95" s="108" t="str">
        <f>'WILLIAM-DIR'!C458</f>
        <v>PIEDADE</v>
      </c>
      <c r="G95" s="108">
        <f>'WILLIAM-DIR'!C464</f>
        <v>0</v>
      </c>
    </row>
    <row r="96" spans="1:8" x14ac:dyDescent="0.25">
      <c r="A96" s="160"/>
      <c r="B96" s="91" t="str">
        <f>'WILLIAM-DIR'!C383</f>
        <v>ALUMINIO</v>
      </c>
      <c r="C96" s="108">
        <f>'WILLIAM-DIR'!C389</f>
        <v>0</v>
      </c>
      <c r="D96" s="108" t="str">
        <f>'WILLIAM-DIR'!C421</f>
        <v>TATUI</v>
      </c>
      <c r="E96" s="108">
        <f>'WILLIAM-DIR'!C427</f>
        <v>0</v>
      </c>
      <c r="F96" s="108" t="str">
        <f>'WILLIAM-DIR'!C459</f>
        <v>TIETÊ</v>
      </c>
      <c r="G96" s="108">
        <f>'WILLIAM-DIR'!C465</f>
        <v>0</v>
      </c>
    </row>
    <row r="97" spans="1:7" x14ac:dyDescent="0.25">
      <c r="A97" s="160"/>
      <c r="B97" s="91" t="str">
        <f>'WILLIAM-DIR'!C384</f>
        <v>PIEDADE</v>
      </c>
      <c r="C97" s="108">
        <f>'WILLIAM-DIR'!C390</f>
        <v>0</v>
      </c>
      <c r="D97" s="108" t="str">
        <f>'WILLIAM-DIR'!C422</f>
        <v>ITAPETININGA</v>
      </c>
      <c r="E97" s="108">
        <f>'WILLIAM-DIR'!C428</f>
        <v>0</v>
      </c>
      <c r="F97" s="108">
        <f>'WILLIAM-DIR'!C460</f>
        <v>0</v>
      </c>
      <c r="G97" s="108">
        <f>'WILLIAM-DIR'!C466</f>
        <v>0</v>
      </c>
    </row>
    <row r="98" spans="1:7" x14ac:dyDescent="0.25">
      <c r="A98" s="160"/>
      <c r="B98" s="91">
        <f>'WILLIAM-DIR'!C385</f>
        <v>0</v>
      </c>
      <c r="C98" s="108">
        <f>'WILLIAM-DIR'!C391</f>
        <v>0</v>
      </c>
      <c r="D98" s="108">
        <f>'WILLIAM-DIR'!C423</f>
        <v>0</v>
      </c>
      <c r="E98" s="108">
        <f>'WILLIAM-DIR'!C429</f>
        <v>0</v>
      </c>
      <c r="F98" s="108">
        <f>'WILLIAM-DIR'!C461</f>
        <v>0</v>
      </c>
      <c r="G98" s="108">
        <f>'WILLIAM-DIR'!C467</f>
        <v>0</v>
      </c>
    </row>
    <row r="99" spans="1:7" x14ac:dyDescent="0.25">
      <c r="A99" s="160"/>
      <c r="B99" s="92">
        <f>'WILLIAM-DIR'!C386</f>
        <v>0</v>
      </c>
      <c r="C99" s="117">
        <f>'WILLIAM-DIR'!C392</f>
        <v>0</v>
      </c>
      <c r="D99" s="117">
        <f>'WILLIAM-DIR'!C424</f>
        <v>0</v>
      </c>
      <c r="E99" s="117">
        <f>'WILLIAM-DIR'!C430</f>
        <v>0</v>
      </c>
      <c r="F99" s="117">
        <f>'WILLIAM-DIR'!C462</f>
        <v>0</v>
      </c>
      <c r="G99" s="117">
        <f>'WILLIAM-DIR'!C468</f>
        <v>0</v>
      </c>
    </row>
    <row r="100" spans="1:7" ht="15.75" x14ac:dyDescent="0.25">
      <c r="A100" s="160" t="s">
        <v>8</v>
      </c>
      <c r="B100" s="146" t="str">
        <f>'WILLIAM-DIR'!D381</f>
        <v>VISITA A BASE</v>
      </c>
      <c r="C100" s="148"/>
      <c r="D100" s="147" t="str">
        <f>'WILLIAM-DIR'!D419</f>
        <v>VISITA A BASE</v>
      </c>
      <c r="E100" s="148"/>
      <c r="F100" s="147" t="str">
        <f>'WILLIAM-DIR'!D457</f>
        <v>VISITA A BASE</v>
      </c>
      <c r="G100" s="148"/>
    </row>
    <row r="101" spans="1:7" ht="15.75" x14ac:dyDescent="0.25">
      <c r="A101" s="160"/>
      <c r="B101" s="146" t="str">
        <f>'WILLIAM-DIR'!D382</f>
        <v>VISITA A BASE</v>
      </c>
      <c r="C101" s="148"/>
      <c r="D101" s="147" t="str">
        <f>'WILLIAM-DIR'!D420</f>
        <v>VISITA A BASE</v>
      </c>
      <c r="E101" s="148"/>
      <c r="F101" s="147" t="str">
        <f>'WILLIAM-DIR'!D458</f>
        <v>VISITA A BASE</v>
      </c>
      <c r="G101" s="148"/>
    </row>
    <row r="102" spans="1:7" ht="15.75" x14ac:dyDescent="0.25">
      <c r="A102" s="160"/>
      <c r="B102" s="146" t="str">
        <f>'WILLIAM-DIR'!D383</f>
        <v>VISITA A BASE</v>
      </c>
      <c r="C102" s="148"/>
      <c r="D102" s="147" t="str">
        <f>'WILLIAM-DIR'!D421</f>
        <v>VISITA A BASE</v>
      </c>
      <c r="E102" s="148"/>
      <c r="F102" s="147" t="str">
        <f>'WILLIAM-DIR'!D459</f>
        <v>VISITA A BASE</v>
      </c>
      <c r="G102" s="148"/>
    </row>
    <row r="103" spans="1:7" ht="15.75" x14ac:dyDescent="0.25">
      <c r="A103" s="160"/>
      <c r="B103" s="171" t="str">
        <f>'WILLIAM-DIR'!D384</f>
        <v>VISITA A BASE</v>
      </c>
      <c r="C103" s="173"/>
      <c r="D103" s="172" t="str">
        <f>'WILLIAM-DIR'!D422</f>
        <v>VISITA A BASE</v>
      </c>
      <c r="E103" s="173"/>
      <c r="F103" s="172">
        <f>'WILLIAM-DIR'!D460</f>
        <v>0</v>
      </c>
      <c r="G103" s="173"/>
    </row>
    <row r="104" spans="1:7" ht="15.75" x14ac:dyDescent="0.25">
      <c r="A104" s="93" t="s">
        <v>15</v>
      </c>
      <c r="B104" s="184" t="str">
        <f>'WILLIAM-DIR'!E381</f>
        <v>VEICULO SINDICATO</v>
      </c>
      <c r="C104" s="185"/>
      <c r="D104" s="184" t="str">
        <f>'WILLIAM-DIR'!E419</f>
        <v>VEICULO SINDICATO</v>
      </c>
      <c r="E104" s="185"/>
      <c r="F104" s="184" t="str">
        <f>'WILLIAM-DIR'!E457</f>
        <v>VEICULO SINDICATO</v>
      </c>
      <c r="G104" s="185"/>
    </row>
    <row r="105" spans="1:7" ht="15.75" x14ac:dyDescent="0.25">
      <c r="A105" s="94" t="s">
        <v>16</v>
      </c>
      <c r="B105" s="149">
        <f>'WILLIAM-DIR'!H381</f>
        <v>4</v>
      </c>
      <c r="C105" s="150"/>
      <c r="D105" s="149">
        <f>'WILLIAM-DIR'!H419</f>
        <v>5</v>
      </c>
      <c r="E105" s="150"/>
      <c r="F105" s="149">
        <f>'WILLIAM-DIR'!H457</f>
        <v>3</v>
      </c>
      <c r="G105" s="150"/>
    </row>
    <row r="106" spans="1:7" ht="15.75" x14ac:dyDescent="0.25">
      <c r="A106" s="94" t="s">
        <v>17</v>
      </c>
      <c r="B106" s="151">
        <f>'WILLIAM-DIR'!F381</f>
        <v>1300</v>
      </c>
      <c r="C106" s="152"/>
      <c r="D106" s="151">
        <f>'WILLIAM-DIR'!F419</f>
        <v>1350</v>
      </c>
      <c r="E106" s="152"/>
      <c r="F106" s="151">
        <f>'WILLIAM-DIR'!F457</f>
        <v>1000</v>
      </c>
      <c r="G106" s="152"/>
    </row>
    <row r="107" spans="1:7" ht="31.5" x14ac:dyDescent="0.25">
      <c r="A107" s="95" t="s">
        <v>18</v>
      </c>
      <c r="B107" s="151">
        <f>'WILLIAM-DIR'!G381</f>
        <v>0</v>
      </c>
      <c r="C107" s="152"/>
      <c r="D107" s="151">
        <f>'WILLIAM-DIR'!G419</f>
        <v>0</v>
      </c>
      <c r="E107" s="152"/>
      <c r="F107" s="151">
        <f>'WILLIAM-DIR'!G457</f>
        <v>0</v>
      </c>
      <c r="G107" s="152"/>
    </row>
    <row r="108" spans="1:7" ht="15.75" x14ac:dyDescent="0.25">
      <c r="A108" s="85" t="s">
        <v>19</v>
      </c>
      <c r="B108" s="151">
        <f>SUM(B106:B107)</f>
        <v>1300</v>
      </c>
      <c r="C108" s="152"/>
      <c r="D108" s="151">
        <f>SUM(D106:D107)</f>
        <v>1350</v>
      </c>
      <c r="E108" s="152"/>
      <c r="F108" s="151">
        <f>SUM(F106:F107)</f>
        <v>1000</v>
      </c>
      <c r="G108" s="152"/>
    </row>
    <row r="109" spans="1:7" ht="15.75" x14ac:dyDescent="0.25">
      <c r="A109" s="96"/>
      <c r="B109" s="97"/>
      <c r="C109" s="97"/>
      <c r="D109" s="97"/>
      <c r="E109" s="97"/>
      <c r="F109" s="97"/>
      <c r="G109" s="97"/>
    </row>
    <row r="110" spans="1:7" ht="15.75" x14ac:dyDescent="0.25">
      <c r="A110" s="96"/>
      <c r="B110" s="97"/>
      <c r="C110" s="97"/>
      <c r="D110" s="97"/>
      <c r="E110" s="97"/>
      <c r="F110" s="97"/>
      <c r="G110" s="97"/>
    </row>
    <row r="111" spans="1:7" ht="15.75" x14ac:dyDescent="0.25">
      <c r="A111" s="96"/>
      <c r="B111" s="97"/>
      <c r="C111" s="97"/>
      <c r="D111" s="97"/>
      <c r="E111" s="97"/>
      <c r="F111" s="97"/>
      <c r="G111" s="97"/>
    </row>
    <row r="112" spans="1:7" ht="15.75" x14ac:dyDescent="0.25">
      <c r="A112" s="81" t="s">
        <v>3</v>
      </c>
      <c r="B112" s="106" t="s">
        <v>27</v>
      </c>
      <c r="C112" s="106"/>
      <c r="E112" s="82"/>
      <c r="F112" s="82" t="s">
        <v>22</v>
      </c>
    </row>
    <row r="114" spans="1:7" ht="31.5" x14ac:dyDescent="0.25">
      <c r="A114" s="85" t="s">
        <v>12</v>
      </c>
      <c r="B114" s="153">
        <f>$B$5</f>
        <v>45200</v>
      </c>
      <c r="C114" s="154"/>
      <c r="D114" s="153">
        <f>$D$5</f>
        <v>45231</v>
      </c>
      <c r="E114" s="154"/>
      <c r="F114" s="153">
        <f>$F$5</f>
        <v>45261</v>
      </c>
      <c r="G114" s="154"/>
    </row>
    <row r="115" spans="1:7" ht="15.75" x14ac:dyDescent="0.25">
      <c r="A115" s="85" t="s">
        <v>13</v>
      </c>
      <c r="B115" s="149" t="str">
        <f>'ORLANDO-TES'!B381</f>
        <v>SOROCABA</v>
      </c>
      <c r="C115" s="150"/>
      <c r="D115" s="149" t="str">
        <f>'ORLANDO-TES'!B419</f>
        <v>SOROCABA</v>
      </c>
      <c r="E115" s="150"/>
      <c r="F115" s="149" t="str">
        <f>'ORLANDO-TES'!B457</f>
        <v>SOROCABA</v>
      </c>
      <c r="G115" s="150"/>
    </row>
    <row r="116" spans="1:7" x14ac:dyDescent="0.25">
      <c r="A116" s="167" t="s">
        <v>14</v>
      </c>
      <c r="B116" s="90" t="str">
        <f>'ORLANDO-TES'!C381</f>
        <v>PIEDADE</v>
      </c>
      <c r="C116" s="90">
        <f>'ORLANDO-TES'!C387</f>
        <v>0</v>
      </c>
      <c r="D116" s="90" t="str">
        <f>'ORLANDO-TES'!C419</f>
        <v>ITU</v>
      </c>
      <c r="E116" s="90">
        <f>'ORLANDO-TES'!C425</f>
        <v>0</v>
      </c>
      <c r="F116" s="90" t="str">
        <f>'ORLANDO-TES'!C457</f>
        <v>CONCHAS</v>
      </c>
      <c r="G116" s="99">
        <f>'ORLANDO-TES'!C463</f>
        <v>0</v>
      </c>
    </row>
    <row r="117" spans="1:7" x14ac:dyDescent="0.25">
      <c r="A117" s="167"/>
      <c r="B117" s="90" t="str">
        <f>'ORLANDO-TES'!C382</f>
        <v>VOTORANTIM/SALTO DE PIRAPORA</v>
      </c>
      <c r="C117" s="90">
        <f>'ORLANDO-TES'!C388</f>
        <v>0</v>
      </c>
      <c r="D117" s="90" t="str">
        <f>'ORLANDO-TES'!C420</f>
        <v>CESARIO LANGE</v>
      </c>
      <c r="E117" s="90">
        <f>'ORLANDO-TES'!C426</f>
        <v>0</v>
      </c>
      <c r="F117" s="90" t="str">
        <f>'ORLANDO-TES'!C458</f>
        <v>SALTO DE PIRAPORA</v>
      </c>
      <c r="G117" s="91">
        <f>'ORLANDO-TES'!C464</f>
        <v>0</v>
      </c>
    </row>
    <row r="118" spans="1:7" x14ac:dyDescent="0.25">
      <c r="A118" s="167"/>
      <c r="B118" s="90" t="str">
        <f>'ORLANDO-TES'!C383</f>
        <v>BURI/ITAPEVA</v>
      </c>
      <c r="C118" s="90">
        <f>'ORLANDO-TES'!C389</f>
        <v>0</v>
      </c>
      <c r="D118" s="90" t="str">
        <f>'ORLANDO-TES'!C421</f>
        <v>TIETE</v>
      </c>
      <c r="E118" s="90">
        <f>'ORLANDO-TES'!C427</f>
        <v>0</v>
      </c>
      <c r="F118" s="90" t="str">
        <f>'ORLANDO-TES'!C459</f>
        <v>LARANJAL PAULISTA</v>
      </c>
      <c r="G118" s="91">
        <f>'ORLANDO-TES'!C465</f>
        <v>0</v>
      </c>
    </row>
    <row r="119" spans="1:7" x14ac:dyDescent="0.25">
      <c r="A119" s="167"/>
      <c r="B119" s="90" t="str">
        <f>'ORLANDO-TES'!C384</f>
        <v>ITU</v>
      </c>
      <c r="C119" s="90">
        <f>'ORLANDO-TES'!C390</f>
        <v>0</v>
      </c>
      <c r="D119" s="90" t="str">
        <f>'ORLANDO-TES'!C422</f>
        <v>IPERÓ</v>
      </c>
      <c r="E119" s="90">
        <f>'ORLANDO-TES'!C428</f>
        <v>0</v>
      </c>
      <c r="F119" s="90" t="str">
        <f>'ORLANDO-TES'!C460</f>
        <v>ITAPORANGA</v>
      </c>
      <c r="G119" s="91">
        <f>'ORLANDO-TES'!C466</f>
        <v>0</v>
      </c>
    </row>
    <row r="120" spans="1:7" x14ac:dyDescent="0.25">
      <c r="A120" s="167"/>
      <c r="B120" s="90" t="str">
        <f>'ORLANDO-TES'!C385</f>
        <v>CONCHAS</v>
      </c>
      <c r="C120" s="90">
        <f>'ORLANDO-TES'!C391</f>
        <v>0</v>
      </c>
      <c r="D120" s="90" t="str">
        <f>'ORLANDO-TES'!C423</f>
        <v>BOITUVA</v>
      </c>
      <c r="E120" s="90">
        <f>'ORLANDO-TES'!C429</f>
        <v>0</v>
      </c>
      <c r="F120" s="90">
        <f>'ORLANDO-TES'!C461</f>
        <v>0</v>
      </c>
      <c r="G120" s="91">
        <f>'ORLANDO-TES'!C467</f>
        <v>0</v>
      </c>
    </row>
    <row r="121" spans="1:7" ht="15" customHeight="1" x14ac:dyDescent="0.25">
      <c r="A121" s="167"/>
      <c r="B121" s="90">
        <f>'ORLANDO-TES'!C386</f>
        <v>0</v>
      </c>
      <c r="C121" s="90">
        <f>'ORLANDO-TES'!C392</f>
        <v>0</v>
      </c>
      <c r="D121" s="90" t="str">
        <f>'ORLANDO-TES'!C424</f>
        <v>ITU</v>
      </c>
      <c r="E121" s="90">
        <f>'ORLANDO-TES'!C430</f>
        <v>0</v>
      </c>
      <c r="F121" s="90">
        <f>'ORLANDO-TES'!C462</f>
        <v>0</v>
      </c>
      <c r="G121" s="92">
        <f>'ORLANDO-TES'!C468</f>
        <v>0</v>
      </c>
    </row>
    <row r="122" spans="1:7" ht="15" customHeight="1" x14ac:dyDescent="0.25">
      <c r="A122" s="160" t="s">
        <v>8</v>
      </c>
      <c r="B122" s="162" t="str">
        <f>'ORLANDO-TES'!D381</f>
        <v>VISITA A BASE</v>
      </c>
      <c r="C122" s="166"/>
      <c r="D122" s="162" t="str">
        <f>'ORLANDO-TES'!D419</f>
        <v>VISITA A BASE</v>
      </c>
      <c r="E122" s="163"/>
      <c r="F122" s="166" t="str">
        <f>'ORLANDO-TES'!D457</f>
        <v>VISITA A BASE</v>
      </c>
      <c r="G122" s="163"/>
    </row>
    <row r="123" spans="1:7" ht="15" customHeight="1" x14ac:dyDescent="0.25">
      <c r="A123" s="160"/>
      <c r="B123" s="161" t="str">
        <f>'ORLANDO-TES'!D382</f>
        <v>VISITA A BASE</v>
      </c>
      <c r="C123" s="155"/>
      <c r="D123" s="161" t="str">
        <f>'ORLANDO-TES'!D420</f>
        <v>VISITA A BASE</v>
      </c>
      <c r="E123" s="164"/>
      <c r="F123" s="155" t="str">
        <f>'ORLANDO-TES'!D458</f>
        <v>VISITA A BASE</v>
      </c>
      <c r="G123" s="164"/>
    </row>
    <row r="124" spans="1:7" ht="15" customHeight="1" x14ac:dyDescent="0.25">
      <c r="A124" s="160"/>
      <c r="B124" s="161" t="str">
        <f>'ORLANDO-TES'!D383</f>
        <v>TRABALHO DE BASE</v>
      </c>
      <c r="C124" s="155"/>
      <c r="D124" s="161" t="str">
        <f>'ORLANDO-TES'!D421</f>
        <v>VISITA A BASE</v>
      </c>
      <c r="E124" s="164"/>
      <c r="F124" s="155" t="str">
        <f>'ORLANDO-TES'!D459</f>
        <v>VISITA A BASE</v>
      </c>
      <c r="G124" s="164"/>
    </row>
    <row r="125" spans="1:7" ht="15" customHeight="1" x14ac:dyDescent="0.25">
      <c r="A125" s="160"/>
      <c r="B125" s="165" t="str">
        <f>'ORLANDO-TES'!D384</f>
        <v>VISITA A BASE</v>
      </c>
      <c r="C125" s="156"/>
      <c r="D125" s="165" t="str">
        <f>'ORLANDO-TES'!D422</f>
        <v>VISITA A BASE</v>
      </c>
      <c r="E125" s="157"/>
      <c r="F125" s="156" t="str">
        <f>'ORLANDO-TES'!D460</f>
        <v>VISITA A BASE</v>
      </c>
      <c r="G125" s="157"/>
    </row>
    <row r="126" spans="1:7" ht="15" customHeight="1" x14ac:dyDescent="0.25">
      <c r="A126" s="93" t="s">
        <v>15</v>
      </c>
      <c r="B126" s="144" t="str">
        <f>'ORLANDO-TES'!E381</f>
        <v>VEICULO SINDICATO</v>
      </c>
      <c r="C126" s="145"/>
      <c r="D126" s="144" t="str">
        <f>'ORLANDO-TES'!E419</f>
        <v>VEICULO SINDICATO</v>
      </c>
      <c r="E126" s="145"/>
      <c r="F126" s="144" t="str">
        <f>'ORLANDO-TES'!E457</f>
        <v>VEICULO SINDICATO</v>
      </c>
      <c r="G126" s="145"/>
    </row>
    <row r="127" spans="1:7" ht="15" customHeight="1" x14ac:dyDescent="0.25">
      <c r="A127" s="94" t="s">
        <v>16</v>
      </c>
      <c r="B127" s="149">
        <f>'ORLANDO-TES'!H381</f>
        <v>5</v>
      </c>
      <c r="C127" s="150"/>
      <c r="D127" s="149">
        <f>'ORLANDO-TES'!H419</f>
        <v>6</v>
      </c>
      <c r="E127" s="150"/>
      <c r="F127" s="149">
        <f>'ORLANDO-TES'!H457</f>
        <v>4</v>
      </c>
      <c r="G127" s="150"/>
    </row>
    <row r="128" spans="1:7" ht="15" customHeight="1" x14ac:dyDescent="0.25">
      <c r="A128" s="94" t="s">
        <v>17</v>
      </c>
      <c r="B128" s="151">
        <f>'ORLANDO-TES'!F381</f>
        <v>1700</v>
      </c>
      <c r="C128" s="152"/>
      <c r="D128" s="151">
        <f>'ORLANDO-TES'!F419</f>
        <v>1950</v>
      </c>
      <c r="E128" s="152"/>
      <c r="F128" s="151">
        <f>'ORLANDO-TES'!F457</f>
        <v>1500</v>
      </c>
      <c r="G128" s="152"/>
    </row>
    <row r="129" spans="1:7" ht="31.5" x14ac:dyDescent="0.25">
      <c r="A129" s="95" t="s">
        <v>18</v>
      </c>
      <c r="B129" s="151">
        <f>'ORLANDO-TES'!G381</f>
        <v>0</v>
      </c>
      <c r="C129" s="152"/>
      <c r="D129" s="151">
        <f>'ORLANDO-TES'!G419</f>
        <v>0</v>
      </c>
      <c r="E129" s="152"/>
      <c r="F129" s="151">
        <f>'ORLANDO-TES'!G457</f>
        <v>0</v>
      </c>
      <c r="G129" s="152"/>
    </row>
    <row r="130" spans="1:7" ht="15.75" x14ac:dyDescent="0.25">
      <c r="A130" s="85" t="s">
        <v>19</v>
      </c>
      <c r="B130" s="151">
        <f>SUM(B128:B129)</f>
        <v>1700</v>
      </c>
      <c r="C130" s="152"/>
      <c r="D130" s="151">
        <f>SUM(D128:D129)</f>
        <v>1950</v>
      </c>
      <c r="E130" s="152"/>
      <c r="F130" s="151">
        <f>SUM(F128:F129)</f>
        <v>1500</v>
      </c>
      <c r="G130" s="152"/>
    </row>
    <row r="131" spans="1:7" ht="15.75" x14ac:dyDescent="0.25">
      <c r="A131" s="96"/>
      <c r="B131" s="97"/>
      <c r="C131" s="97"/>
      <c r="D131" s="97"/>
      <c r="E131" s="97"/>
      <c r="F131" s="97"/>
      <c r="G131" s="97"/>
    </row>
    <row r="132" spans="1:7" ht="15.75" x14ac:dyDescent="0.25">
      <c r="A132" s="96"/>
      <c r="B132" s="97"/>
      <c r="C132" s="97"/>
      <c r="D132" s="97"/>
      <c r="E132" s="97"/>
      <c r="F132" s="97"/>
      <c r="G132" s="97"/>
    </row>
    <row r="133" spans="1:7" ht="15.75" x14ac:dyDescent="0.25">
      <c r="A133" s="96"/>
      <c r="B133" s="97"/>
      <c r="C133" s="97"/>
      <c r="D133" s="97"/>
      <c r="E133" s="97"/>
      <c r="F133" s="97"/>
      <c r="G133" s="97"/>
    </row>
    <row r="134" spans="1:7" ht="15.75" x14ac:dyDescent="0.25">
      <c r="A134" s="81" t="s">
        <v>3</v>
      </c>
      <c r="B134" s="106" t="s">
        <v>28</v>
      </c>
      <c r="C134" s="106"/>
      <c r="E134" s="82"/>
      <c r="F134" s="82" t="s">
        <v>23</v>
      </c>
    </row>
    <row r="136" spans="1:7" ht="31.5" x14ac:dyDescent="0.25">
      <c r="A136" s="85" t="s">
        <v>12</v>
      </c>
      <c r="B136" s="153">
        <f>$B$5</f>
        <v>45200</v>
      </c>
      <c r="C136" s="154"/>
      <c r="D136" s="153">
        <f>$D$5</f>
        <v>45231</v>
      </c>
      <c r="E136" s="154"/>
      <c r="F136" s="153">
        <f>$F$5</f>
        <v>45261</v>
      </c>
      <c r="G136" s="154"/>
    </row>
    <row r="137" spans="1:7" ht="15.75" x14ac:dyDescent="0.25">
      <c r="A137" s="85" t="s">
        <v>13</v>
      </c>
      <c r="B137" s="158" t="str">
        <f>'SERGIO-PRES'!B381</f>
        <v>SOROCABA</v>
      </c>
      <c r="C137" s="159"/>
      <c r="D137" s="158" t="str">
        <f>'SERGIO-PRES'!B419</f>
        <v>SOROCABA</v>
      </c>
      <c r="E137" s="159"/>
      <c r="F137" s="158" t="str">
        <f>'SERGIO-PRES'!B457</f>
        <v>SOROCABA</v>
      </c>
      <c r="G137" s="159"/>
    </row>
    <row r="138" spans="1:7" x14ac:dyDescent="0.25">
      <c r="A138" s="160" t="s">
        <v>14</v>
      </c>
      <c r="B138" s="88" t="str">
        <f>'SERGIO-PRES'!C381</f>
        <v>SÃO PAULO</v>
      </c>
      <c r="C138" s="87" t="str">
        <f>'SERGIO-PRES'!C387</f>
        <v>SÃO BERNARDO DO CAMPO</v>
      </c>
      <c r="D138" s="100" t="str">
        <f>'SERGIO-PRES'!C419</f>
        <v>SÃO PAULO</v>
      </c>
      <c r="E138" s="100"/>
      <c r="F138" s="100" t="str">
        <f>'SERGIO-PRES'!C457</f>
        <v>ITAPEVA/ITARARÉ</v>
      </c>
      <c r="G138" s="107">
        <f>'SERGIO-PRES'!C463</f>
        <v>0</v>
      </c>
    </row>
    <row r="139" spans="1:7" x14ac:dyDescent="0.25">
      <c r="A139" s="160"/>
      <c r="B139" s="115" t="str">
        <f>'SERGIO-PRES'!C382</f>
        <v>SÃO PAULO</v>
      </c>
      <c r="C139" s="89"/>
      <c r="D139" s="101" t="str">
        <f>'SERGIO-PRES'!C420</f>
        <v>ITAPEVA</v>
      </c>
      <c r="E139" s="101"/>
      <c r="F139" s="101" t="str">
        <f>'SERGIO-PRES'!C458</f>
        <v>CAPÃO BONITO</v>
      </c>
      <c r="G139" s="108">
        <f>'SERGIO-PRES'!C464</f>
        <v>0</v>
      </c>
    </row>
    <row r="140" spans="1:7" x14ac:dyDescent="0.25">
      <c r="A140" s="160"/>
      <c r="B140" s="115" t="str">
        <f>'SERGIO-PRES'!C383</f>
        <v>SÃO PAULO</v>
      </c>
      <c r="C140" s="89"/>
      <c r="D140" s="101" t="str">
        <f>'SERGIO-PRES'!C421</f>
        <v>SÃO PAULO</v>
      </c>
      <c r="E140" s="101"/>
      <c r="F140" s="101" t="str">
        <f>'SERGIO-PRES'!C459</f>
        <v>SÃO PAULO</v>
      </c>
      <c r="G140" s="108">
        <f>'SERGIO-PRES'!C465</f>
        <v>0</v>
      </c>
    </row>
    <row r="141" spans="1:7" x14ac:dyDescent="0.25">
      <c r="A141" s="160"/>
      <c r="B141" s="115" t="str">
        <f>'SERGIO-PRES'!C384</f>
        <v>BURI/ITAPEVA</v>
      </c>
      <c r="C141" s="89"/>
      <c r="D141" s="101" t="str">
        <f>'SERGIO-PRES'!C422</f>
        <v>SÃO PAULO</v>
      </c>
      <c r="E141" s="101"/>
      <c r="F141" s="101" t="str">
        <f>'SERGIO-PRES'!C460</f>
        <v>IPERO</v>
      </c>
      <c r="G141" s="108">
        <f>'SERGIO-PRES'!C466</f>
        <v>0</v>
      </c>
    </row>
    <row r="142" spans="1:7" x14ac:dyDescent="0.25">
      <c r="A142" s="160"/>
      <c r="B142" s="115" t="str">
        <f>'SERGIO-PRES'!C385</f>
        <v>ITARARÉ</v>
      </c>
      <c r="C142" s="89"/>
      <c r="D142" s="101" t="str">
        <f>'SERGIO-PRES'!C423</f>
        <v>ITU</v>
      </c>
      <c r="E142" s="101"/>
      <c r="F142" s="101" t="str">
        <f>'SERGIO-PRES'!C461</f>
        <v>CAMPINAS</v>
      </c>
      <c r="G142" s="108">
        <f>'SERGIO-PRES'!C467</f>
        <v>0</v>
      </c>
    </row>
    <row r="143" spans="1:7" x14ac:dyDescent="0.25">
      <c r="A143" s="160"/>
      <c r="B143" s="116" t="str">
        <f>'SERGIO-PRES'!C386</f>
        <v>SÃO PAULO</v>
      </c>
      <c r="C143" s="103"/>
      <c r="D143" s="102" t="str">
        <f>'SERGIO-PRES'!C424</f>
        <v>CAPÃO BONITO</v>
      </c>
      <c r="E143" s="102"/>
      <c r="F143" s="102" t="str">
        <f>'SERGIO-PRES'!C462</f>
        <v>PIEDADE</v>
      </c>
      <c r="G143" s="117">
        <f>'SERGIO-PRES'!C468</f>
        <v>0</v>
      </c>
    </row>
    <row r="144" spans="1:7" ht="15.75" x14ac:dyDescent="0.25">
      <c r="A144" s="160" t="s">
        <v>8</v>
      </c>
      <c r="B144" s="161" t="str">
        <f>'SERGIO-PRES'!D381</f>
        <v>REUNIAO</v>
      </c>
      <c r="C144" s="164"/>
      <c r="D144" s="155" t="str">
        <f>'SERGIO-PRES'!D419</f>
        <v>SERVIÇOS DIVERSOS</v>
      </c>
      <c r="E144" s="164"/>
      <c r="F144" s="155" t="str">
        <f>'SERGIO-PRES'!D457</f>
        <v>TRABALHO DE BASE</v>
      </c>
      <c r="G144" s="164"/>
    </row>
    <row r="145" spans="1:7" ht="15.75" x14ac:dyDescent="0.25">
      <c r="A145" s="160"/>
      <c r="B145" s="161" t="str">
        <f>'SERGIO-PRES'!D382</f>
        <v>SERVIÇOS DIVERSOS</v>
      </c>
      <c r="C145" s="164"/>
      <c r="D145" s="155" t="str">
        <f>'SERGIO-PRES'!D420</f>
        <v>TRABALHO DE BASE</v>
      </c>
      <c r="E145" s="164"/>
      <c r="F145" s="155" t="str">
        <f>'SERGIO-PRES'!D458</f>
        <v>TRABALHO DE BASE</v>
      </c>
      <c r="G145" s="164"/>
    </row>
    <row r="146" spans="1:7" ht="15.75" x14ac:dyDescent="0.25">
      <c r="A146" s="160"/>
      <c r="B146" s="161" t="str">
        <f>'SERGIO-PRES'!D383</f>
        <v>FEDERAÇÃO</v>
      </c>
      <c r="C146" s="164"/>
      <c r="D146" s="155" t="str">
        <f>'SERGIO-PRES'!D421</f>
        <v>REUNIÃO FEDERAÇÃO</v>
      </c>
      <c r="E146" s="164"/>
      <c r="F146" s="155" t="str">
        <f>'SERGIO-PRES'!D459</f>
        <v>REUNIÃO FEDERAÇÃO</v>
      </c>
      <c r="G146" s="164"/>
    </row>
    <row r="147" spans="1:7" ht="15.75" x14ac:dyDescent="0.25">
      <c r="A147" s="160"/>
      <c r="B147" s="165" t="str">
        <f>'SERGIO-PRES'!D384</f>
        <v>TRABALHO DE BASE</v>
      </c>
      <c r="C147" s="157"/>
      <c r="D147" s="156" t="str">
        <f>'SERGIO-PRES'!D422</f>
        <v>SERVIÇOS DIVERSOS</v>
      </c>
      <c r="E147" s="157"/>
      <c r="F147" s="156" t="str">
        <f>'SERGIO-PRES'!D460</f>
        <v>TRABALHO DE BASE</v>
      </c>
      <c r="G147" s="157"/>
    </row>
    <row r="148" spans="1:7" ht="15.75" x14ac:dyDescent="0.25">
      <c r="A148" s="93" t="s">
        <v>15</v>
      </c>
      <c r="B148" s="144" t="str">
        <f>'SERGIO-PRES'!E381</f>
        <v>VEICULO SINDICATO</v>
      </c>
      <c r="C148" s="145"/>
      <c r="D148" s="144" t="str">
        <f>'SERGIO-PRES'!E419</f>
        <v>VEICULO SINDICATO</v>
      </c>
      <c r="E148" s="145"/>
      <c r="F148" s="144" t="str">
        <f>'SERGIO-PRES'!E457</f>
        <v>VEICULO SINDICATO</v>
      </c>
      <c r="G148" s="145"/>
    </row>
    <row r="149" spans="1:7" ht="15.75" x14ac:dyDescent="0.25">
      <c r="A149" s="94" t="s">
        <v>16</v>
      </c>
      <c r="B149" s="149">
        <f>'SERGIO-PRES'!H381</f>
        <v>7</v>
      </c>
      <c r="C149" s="150"/>
      <c r="D149" s="149">
        <f>'SERGIO-PRES'!H419</f>
        <v>6</v>
      </c>
      <c r="E149" s="150"/>
      <c r="F149" s="149">
        <f>'SERGIO-PRES'!H457</f>
        <v>4</v>
      </c>
      <c r="G149" s="150"/>
    </row>
    <row r="150" spans="1:7" ht="15.75" x14ac:dyDescent="0.25">
      <c r="A150" s="94" t="s">
        <v>17</v>
      </c>
      <c r="B150" s="177">
        <f>'SERGIO-PRES'!F381</f>
        <v>2550</v>
      </c>
      <c r="C150" s="178"/>
      <c r="D150" s="177">
        <f>'SERGIO-PRES'!F419</f>
        <v>2150</v>
      </c>
      <c r="E150" s="178"/>
      <c r="F150" s="177">
        <f>'SERGIO-PRES'!F457</f>
        <v>2150</v>
      </c>
      <c r="G150" s="178"/>
    </row>
    <row r="151" spans="1:7" ht="31.5" x14ac:dyDescent="0.25">
      <c r="A151" s="95" t="s">
        <v>18</v>
      </c>
      <c r="B151" s="177">
        <f>'SERGIO-PRES'!G381</f>
        <v>691.09999999999991</v>
      </c>
      <c r="C151" s="178"/>
      <c r="D151" s="177">
        <f>'SERGIO-PRES'!G419</f>
        <v>342.9</v>
      </c>
      <c r="E151" s="178"/>
      <c r="F151" s="177">
        <f>'SERGIO-PRES'!G457</f>
        <v>0</v>
      </c>
      <c r="G151" s="178"/>
    </row>
    <row r="152" spans="1:7" ht="15.75" x14ac:dyDescent="0.25">
      <c r="A152" s="85" t="s">
        <v>19</v>
      </c>
      <c r="B152" s="151">
        <f>SUM(B150:B151)</f>
        <v>3241.1</v>
      </c>
      <c r="C152" s="152"/>
      <c r="D152" s="151">
        <f>SUM(D150:D151)</f>
        <v>2492.9</v>
      </c>
      <c r="E152" s="152"/>
      <c r="F152" s="151">
        <f>SUM(F150:F151)</f>
        <v>2150</v>
      </c>
      <c r="G152" s="152"/>
    </row>
    <row r="154" spans="1:7" x14ac:dyDescent="0.25">
      <c r="A154" s="83"/>
    </row>
    <row r="155" spans="1:7" x14ac:dyDescent="0.25">
      <c r="A155" s="83"/>
    </row>
    <row r="156" spans="1:7" x14ac:dyDescent="0.25">
      <c r="A156" s="83"/>
    </row>
    <row r="157" spans="1:7" x14ac:dyDescent="0.25">
      <c r="A157" s="83"/>
    </row>
    <row r="158" spans="1:7" x14ac:dyDescent="0.25">
      <c r="A158" s="83"/>
    </row>
    <row r="159" spans="1:7" x14ac:dyDescent="0.25">
      <c r="A159" s="83"/>
    </row>
    <row r="160" spans="1:7" x14ac:dyDescent="0.25">
      <c r="A160" s="83"/>
    </row>
    <row r="161" spans="1:1" x14ac:dyDescent="0.25">
      <c r="A161" s="83"/>
    </row>
    <row r="162" spans="1:1" x14ac:dyDescent="0.25">
      <c r="A162" s="83"/>
    </row>
    <row r="163" spans="1:1" x14ac:dyDescent="0.25">
      <c r="A163" s="83"/>
    </row>
    <row r="164" spans="1:1" x14ac:dyDescent="0.25">
      <c r="A164" s="83"/>
    </row>
    <row r="165" spans="1:1" x14ac:dyDescent="0.25">
      <c r="A165" s="83"/>
    </row>
    <row r="166" spans="1:1" x14ac:dyDescent="0.25">
      <c r="A166" s="83"/>
    </row>
    <row r="167" spans="1:1" x14ac:dyDescent="0.25">
      <c r="A167" s="83"/>
    </row>
    <row r="168" spans="1:1" x14ac:dyDescent="0.25">
      <c r="A168" s="83"/>
    </row>
    <row r="169" spans="1:1" x14ac:dyDescent="0.25">
      <c r="A169" s="83"/>
    </row>
  </sheetData>
  <mergeCells count="247">
    <mergeCell ref="B152:C152"/>
    <mergeCell ref="D152:E152"/>
    <mergeCell ref="F152:G152"/>
    <mergeCell ref="A50:A55"/>
    <mergeCell ref="B57:C57"/>
    <mergeCell ref="D57:E57"/>
    <mergeCell ref="B150:C150"/>
    <mergeCell ref="D150:E150"/>
    <mergeCell ref="F150:G150"/>
    <mergeCell ref="B151:C151"/>
    <mergeCell ref="D151:E151"/>
    <mergeCell ref="F151:G151"/>
    <mergeCell ref="B148:C148"/>
    <mergeCell ref="D148:E148"/>
    <mergeCell ref="F148:G148"/>
    <mergeCell ref="B149:C149"/>
    <mergeCell ref="D149:E149"/>
    <mergeCell ref="F149:G149"/>
    <mergeCell ref="F145:G145"/>
    <mergeCell ref="B146:C146"/>
    <mergeCell ref="D146:E146"/>
    <mergeCell ref="F146:G146"/>
    <mergeCell ref="B147:C147"/>
    <mergeCell ref="D147:E147"/>
    <mergeCell ref="F147:G147"/>
    <mergeCell ref="B137:C137"/>
    <mergeCell ref="D137:E137"/>
    <mergeCell ref="F137:G137"/>
    <mergeCell ref="A138:A143"/>
    <mergeCell ref="A144:A147"/>
    <mergeCell ref="B144:C144"/>
    <mergeCell ref="D144:E144"/>
    <mergeCell ref="F144:G144"/>
    <mergeCell ref="B145:C145"/>
    <mergeCell ref="D145:E145"/>
    <mergeCell ref="B130:C130"/>
    <mergeCell ref="D130:E130"/>
    <mergeCell ref="F130:G130"/>
    <mergeCell ref="B136:C136"/>
    <mergeCell ref="D136:E136"/>
    <mergeCell ref="F136:G136"/>
    <mergeCell ref="B128:C128"/>
    <mergeCell ref="D128:E128"/>
    <mergeCell ref="F128:G128"/>
    <mergeCell ref="B129:C129"/>
    <mergeCell ref="D129:E129"/>
    <mergeCell ref="F129:G129"/>
    <mergeCell ref="B126:C126"/>
    <mergeCell ref="D126:E126"/>
    <mergeCell ref="F126:G126"/>
    <mergeCell ref="B127:C127"/>
    <mergeCell ref="D127:E127"/>
    <mergeCell ref="F127:G127"/>
    <mergeCell ref="F123:G123"/>
    <mergeCell ref="B124:C124"/>
    <mergeCell ref="D124:E124"/>
    <mergeCell ref="F124:G124"/>
    <mergeCell ref="B125:C125"/>
    <mergeCell ref="D125:E125"/>
    <mergeCell ref="F125:G125"/>
    <mergeCell ref="B115:C115"/>
    <mergeCell ref="D115:E115"/>
    <mergeCell ref="F115:G115"/>
    <mergeCell ref="A116:A121"/>
    <mergeCell ref="A122:A125"/>
    <mergeCell ref="B122:C122"/>
    <mergeCell ref="D122:E122"/>
    <mergeCell ref="F122:G122"/>
    <mergeCell ref="B123:C123"/>
    <mergeCell ref="D123:E123"/>
    <mergeCell ref="B86:C86"/>
    <mergeCell ref="D86:E86"/>
    <mergeCell ref="F86:G86"/>
    <mergeCell ref="B114:C114"/>
    <mergeCell ref="D114:E114"/>
    <mergeCell ref="F114:G114"/>
    <mergeCell ref="B84:C84"/>
    <mergeCell ref="D84:E84"/>
    <mergeCell ref="F84:G84"/>
    <mergeCell ref="B85:C85"/>
    <mergeCell ref="D85:E85"/>
    <mergeCell ref="F85:G85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82:C82"/>
    <mergeCell ref="D82:E82"/>
    <mergeCell ref="F82:G82"/>
    <mergeCell ref="B83:C83"/>
    <mergeCell ref="D83:E83"/>
    <mergeCell ref="F83:G83"/>
    <mergeCell ref="F79:G79"/>
    <mergeCell ref="B80:C80"/>
    <mergeCell ref="D80:E80"/>
    <mergeCell ref="F80:G80"/>
    <mergeCell ref="B81:C81"/>
    <mergeCell ref="D81:E81"/>
    <mergeCell ref="F81:G81"/>
    <mergeCell ref="B71:C71"/>
    <mergeCell ref="D71:E71"/>
    <mergeCell ref="F71:G71"/>
    <mergeCell ref="A72:A77"/>
    <mergeCell ref="A78:A81"/>
    <mergeCell ref="B78:C78"/>
    <mergeCell ref="D78:E78"/>
    <mergeCell ref="F78:G78"/>
    <mergeCell ref="B79:C79"/>
    <mergeCell ref="D79:E79"/>
    <mergeCell ref="B64:C64"/>
    <mergeCell ref="D64:E64"/>
    <mergeCell ref="F64:G64"/>
    <mergeCell ref="B70:C70"/>
    <mergeCell ref="D70:E70"/>
    <mergeCell ref="F70:G70"/>
    <mergeCell ref="B62:C62"/>
    <mergeCell ref="D62:E62"/>
    <mergeCell ref="F62:G62"/>
    <mergeCell ref="B63:C63"/>
    <mergeCell ref="D63:E63"/>
    <mergeCell ref="F63:G63"/>
    <mergeCell ref="B60:C60"/>
    <mergeCell ref="D60:E60"/>
    <mergeCell ref="F60:G60"/>
    <mergeCell ref="B61:C61"/>
    <mergeCell ref="D61:E61"/>
    <mergeCell ref="F61:G61"/>
    <mergeCell ref="A56:A59"/>
    <mergeCell ref="B56:C56"/>
    <mergeCell ref="D56:E56"/>
    <mergeCell ref="F56:G56"/>
    <mergeCell ref="F57:G57"/>
    <mergeCell ref="B58:C58"/>
    <mergeCell ref="D58:E58"/>
    <mergeCell ref="F58:G58"/>
    <mergeCell ref="B59:C59"/>
    <mergeCell ref="B48:C48"/>
    <mergeCell ref="D48:E48"/>
    <mergeCell ref="F48:G48"/>
    <mergeCell ref="B49:C49"/>
    <mergeCell ref="D49:E49"/>
    <mergeCell ref="F49:G49"/>
    <mergeCell ref="B107:C107"/>
    <mergeCell ref="D107:E107"/>
    <mergeCell ref="F107:G107"/>
    <mergeCell ref="F102:G102"/>
    <mergeCell ref="B103:C103"/>
    <mergeCell ref="D103:E103"/>
    <mergeCell ref="F103:G103"/>
    <mergeCell ref="B104:C104"/>
    <mergeCell ref="D104:E104"/>
    <mergeCell ref="F104:G104"/>
    <mergeCell ref="B92:C92"/>
    <mergeCell ref="D92:E92"/>
    <mergeCell ref="F92:G92"/>
    <mergeCell ref="B93:C93"/>
    <mergeCell ref="D93:E93"/>
    <mergeCell ref="F93:G93"/>
    <mergeCell ref="D59:E59"/>
    <mergeCell ref="F59:G59"/>
    <mergeCell ref="A94:A99"/>
    <mergeCell ref="A100:A103"/>
    <mergeCell ref="B100:C100"/>
    <mergeCell ref="D100:E100"/>
    <mergeCell ref="F100:G100"/>
    <mergeCell ref="B101:C101"/>
    <mergeCell ref="D101:E101"/>
    <mergeCell ref="F101:G101"/>
    <mergeCell ref="B102:C102"/>
    <mergeCell ref="D102:E102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F36:G36"/>
    <mergeCell ref="B37:C37"/>
    <mergeCell ref="D37:E37"/>
    <mergeCell ref="F37:G37"/>
    <mergeCell ref="B38:C38"/>
    <mergeCell ref="D38:E38"/>
    <mergeCell ref="F38:G38"/>
    <mergeCell ref="A28:A33"/>
    <mergeCell ref="A34:A37"/>
    <mergeCell ref="B34:C34"/>
    <mergeCell ref="D34:E34"/>
    <mergeCell ref="F34:G34"/>
    <mergeCell ref="B35:C35"/>
    <mergeCell ref="D35:E35"/>
    <mergeCell ref="F35:G35"/>
    <mergeCell ref="B36:C36"/>
    <mergeCell ref="D36:E36"/>
    <mergeCell ref="B26:C26"/>
    <mergeCell ref="D26:E26"/>
    <mergeCell ref="F26:G26"/>
    <mergeCell ref="B27:C27"/>
    <mergeCell ref="D27:E27"/>
    <mergeCell ref="F27:G27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F16:G16"/>
    <mergeCell ref="B17:C17"/>
    <mergeCell ref="D17:E17"/>
    <mergeCell ref="F17:G17"/>
    <mergeCell ref="B18:C18"/>
    <mergeCell ref="D18:E18"/>
    <mergeCell ref="F18:G18"/>
    <mergeCell ref="A14:A17"/>
    <mergeCell ref="B14:C14"/>
    <mergeCell ref="D14:E14"/>
    <mergeCell ref="F14:G14"/>
    <mergeCell ref="B15:C15"/>
    <mergeCell ref="D15:E15"/>
    <mergeCell ref="F15:G15"/>
    <mergeCell ref="B16:C16"/>
    <mergeCell ref="D16:E16"/>
    <mergeCell ref="D1:G1"/>
    <mergeCell ref="B3:E3"/>
    <mergeCell ref="B5:C5"/>
    <mergeCell ref="D5:E5"/>
    <mergeCell ref="F5:G5"/>
    <mergeCell ref="B6:C6"/>
    <mergeCell ref="D6:E6"/>
    <mergeCell ref="F6:G6"/>
    <mergeCell ref="A7:A13"/>
  </mergeCells>
  <pageMargins left="0.511811024" right="0.511811024" top="0.78740157499999996" bottom="0.78740157499999996" header="0.31496062000000002" footer="0.31496062000000002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9"/>
  <sheetViews>
    <sheetView topLeftCell="A79" workbookViewId="0">
      <selection activeCell="F162" sqref="F162:G162"/>
    </sheetView>
  </sheetViews>
  <sheetFormatPr defaultRowHeight="15" x14ac:dyDescent="0.25"/>
  <cols>
    <col min="1" max="2" width="9.140625" style="83"/>
    <col min="3" max="3" width="22.5703125" style="84" bestFit="1" customWidth="1"/>
    <col min="4" max="4" width="23.7109375" style="83" customWidth="1"/>
    <col min="5" max="6" width="24.140625" style="83" customWidth="1"/>
    <col min="7" max="7" width="26.5703125" style="83" customWidth="1"/>
    <col min="8" max="8" width="25.140625" style="83" customWidth="1"/>
    <col min="9" max="9" width="27.85546875" style="83" customWidth="1"/>
    <col min="10" max="16384" width="9.140625" style="83"/>
  </cols>
  <sheetData>
    <row r="1" spans="1:9" ht="15.75" x14ac:dyDescent="0.25">
      <c r="D1" s="111" t="s">
        <v>40</v>
      </c>
      <c r="E1" s="111"/>
      <c r="F1" s="111"/>
      <c r="G1" s="111"/>
    </row>
    <row r="3" spans="1:9" ht="15.75" x14ac:dyDescent="0.25">
      <c r="A3" s="81" t="s">
        <v>3</v>
      </c>
      <c r="B3" s="106" t="s">
        <v>20</v>
      </c>
      <c r="C3" s="106"/>
      <c r="F3" s="82" t="s">
        <v>21</v>
      </c>
      <c r="G3" s="106"/>
      <c r="H3" s="82"/>
    </row>
    <row r="5" spans="1:9" s="86" customFormat="1" ht="31.5" x14ac:dyDescent="0.25">
      <c r="C5" s="85" t="s">
        <v>12</v>
      </c>
      <c r="D5" s="153" t="s">
        <v>41</v>
      </c>
      <c r="E5" s="189"/>
      <c r="F5" s="184"/>
      <c r="G5" s="190"/>
      <c r="H5" s="190"/>
      <c r="I5" s="190"/>
    </row>
    <row r="6" spans="1:9" ht="15.75" x14ac:dyDescent="0.25">
      <c r="C6" s="85" t="s">
        <v>13</v>
      </c>
      <c r="D6" s="158" t="str">
        <f>'ADELSON-DIR'!B381</f>
        <v>SOROCABA</v>
      </c>
      <c r="E6" s="191"/>
      <c r="F6" s="192"/>
      <c r="G6" s="193"/>
      <c r="H6" s="193"/>
      <c r="I6" s="193"/>
    </row>
    <row r="7" spans="1:9" ht="15.75" customHeight="1" x14ac:dyDescent="0.25">
      <c r="C7" s="160" t="s">
        <v>14</v>
      </c>
      <c r="D7" s="87" t="str">
        <f>'ADELSON-DIR'!C381</f>
        <v>VOTORANTIM/IBIUNA</v>
      </c>
      <c r="E7" s="104">
        <f>'ADELSON-DIR'!C388</f>
        <v>0</v>
      </c>
      <c r="F7" s="115"/>
      <c r="G7" s="118"/>
      <c r="H7" s="118"/>
      <c r="I7" s="118"/>
    </row>
    <row r="8" spans="1:9" ht="15" customHeight="1" x14ac:dyDescent="0.25">
      <c r="C8" s="160"/>
      <c r="D8" s="89" t="str">
        <f>'ADELSON-DIR'!C382</f>
        <v>VOTORANTIM/SALTO DE PIRAPORA</v>
      </c>
      <c r="E8" s="118">
        <f>'ADELSON-DIR'!C389</f>
        <v>0</v>
      </c>
      <c r="F8" s="115"/>
      <c r="G8" s="118"/>
      <c r="H8" s="118"/>
      <c r="I8" s="118"/>
    </row>
    <row r="9" spans="1:9" ht="15" customHeight="1" x14ac:dyDescent="0.25">
      <c r="C9" s="160"/>
      <c r="D9" s="89" t="str">
        <f>'ADELSON-DIR'!C383</f>
        <v>ALUMINIO</v>
      </c>
      <c r="E9" s="118">
        <f>'ADELSON-DIR'!C390</f>
        <v>0</v>
      </c>
      <c r="F9" s="115"/>
      <c r="G9" s="118"/>
      <c r="H9" s="118"/>
      <c r="I9" s="118"/>
    </row>
    <row r="10" spans="1:9" ht="15" customHeight="1" x14ac:dyDescent="0.25">
      <c r="C10" s="160"/>
      <c r="D10" s="89" t="str">
        <f>'ADELSON-DIR'!C384</f>
        <v>ITU</v>
      </c>
      <c r="E10" s="119"/>
      <c r="F10" s="115"/>
      <c r="G10" s="119"/>
      <c r="H10" s="118"/>
      <c r="I10" s="119"/>
    </row>
    <row r="11" spans="1:9" ht="15" customHeight="1" x14ac:dyDescent="0.25">
      <c r="C11" s="160"/>
      <c r="D11" s="89" t="str">
        <f>'ADELSON-DIR'!C385</f>
        <v>PIEDADE</v>
      </c>
      <c r="E11" s="119"/>
      <c r="F11" s="115"/>
      <c r="G11" s="119"/>
      <c r="H11" s="118"/>
      <c r="I11" s="119"/>
    </row>
    <row r="12" spans="1:9" ht="15.75" customHeight="1" x14ac:dyDescent="0.25">
      <c r="C12" s="160"/>
      <c r="D12" s="103">
        <f>'ADELSON-DIR'!C387</f>
        <v>0</v>
      </c>
      <c r="E12" s="120"/>
      <c r="F12" s="115"/>
      <c r="G12" s="119"/>
      <c r="H12" s="118"/>
      <c r="I12" s="119"/>
    </row>
    <row r="13" spans="1:9" ht="15.75" customHeight="1" x14ac:dyDescent="0.25">
      <c r="C13" s="181" t="s">
        <v>8</v>
      </c>
      <c r="D13" s="161" t="str">
        <f>'ADELSON-DIR'!D381</f>
        <v>VISITA A BASE</v>
      </c>
      <c r="E13" s="155"/>
      <c r="F13" s="161"/>
      <c r="G13" s="155"/>
      <c r="H13" s="155"/>
      <c r="I13" s="155"/>
    </row>
    <row r="14" spans="1:9" ht="15.75" customHeight="1" x14ac:dyDescent="0.25">
      <c r="C14" s="182"/>
      <c r="D14" s="161">
        <f>'ADELSON-DIR'!D382</f>
        <v>0</v>
      </c>
      <c r="E14" s="155"/>
      <c r="F14" s="161"/>
      <c r="G14" s="155"/>
      <c r="H14" s="155"/>
      <c r="I14" s="155"/>
    </row>
    <row r="15" spans="1:9" ht="15.75" customHeight="1" x14ac:dyDescent="0.25">
      <c r="C15" s="182"/>
      <c r="D15" s="161">
        <f>'ADELSON-DIR'!D383</f>
        <v>0</v>
      </c>
      <c r="E15" s="155"/>
      <c r="F15" s="161"/>
      <c r="G15" s="155"/>
      <c r="H15" s="155"/>
      <c r="I15" s="155"/>
    </row>
    <row r="16" spans="1:9" ht="15.75" customHeight="1" x14ac:dyDescent="0.25">
      <c r="C16" s="183"/>
      <c r="D16" s="161">
        <f>'ADELSON-DIR'!D384</f>
        <v>0</v>
      </c>
      <c r="E16" s="155"/>
      <c r="F16" s="161"/>
      <c r="G16" s="155"/>
      <c r="H16" s="155"/>
      <c r="I16" s="155"/>
    </row>
    <row r="17" spans="1:9" ht="15.75" customHeight="1" x14ac:dyDescent="0.25">
      <c r="C17" s="93" t="s">
        <v>15</v>
      </c>
      <c r="D17" s="149" t="str">
        <f>'ADELSON-DIR'!E381</f>
        <v>VEICULO SINDICATO</v>
      </c>
      <c r="E17" s="194"/>
      <c r="F17" s="192"/>
      <c r="G17" s="193"/>
      <c r="H17" s="193"/>
      <c r="I17" s="193"/>
    </row>
    <row r="18" spans="1:9" ht="15.75" x14ac:dyDescent="0.25">
      <c r="C18" s="94" t="s">
        <v>16</v>
      </c>
      <c r="D18" s="149">
        <f>'RESUMO 1'!H21+'RESUMO 2'!H19+'RESUMO 3'!H19+'RESUMO 4'!H19</f>
        <v>73</v>
      </c>
      <c r="E18" s="194"/>
      <c r="F18" s="192"/>
      <c r="G18" s="193"/>
      <c r="H18" s="193"/>
      <c r="I18" s="193"/>
    </row>
    <row r="19" spans="1:9" ht="15.75" x14ac:dyDescent="0.25">
      <c r="C19" s="94" t="s">
        <v>17</v>
      </c>
      <c r="D19" s="151">
        <f>'RESUMO 1'!H22+'RESUMO 2'!H20+'RESUMO 3'!H20+'RESUMO 4'!H20</f>
        <v>22800</v>
      </c>
      <c r="E19" s="152"/>
      <c r="F19" s="195"/>
      <c r="G19" s="196"/>
      <c r="H19" s="196"/>
      <c r="I19" s="196"/>
    </row>
    <row r="20" spans="1:9" ht="33.75" customHeight="1" x14ac:dyDescent="0.25">
      <c r="C20" s="95" t="s">
        <v>18</v>
      </c>
      <c r="D20" s="151">
        <f>'RESUMO 1'!H23+'RESUMO 2'!H21+'RESUMO 3'!H21+'RESUMO 4'!H21</f>
        <v>1218.6600000000001</v>
      </c>
      <c r="E20" s="152"/>
      <c r="F20" s="195"/>
      <c r="G20" s="196"/>
      <c r="H20" s="196"/>
      <c r="I20" s="196"/>
    </row>
    <row r="21" spans="1:9" ht="15.75" x14ac:dyDescent="0.25">
      <c r="C21" s="85" t="s">
        <v>19</v>
      </c>
      <c r="D21" s="151">
        <f>SUM(D19:E20)</f>
        <v>24018.66</v>
      </c>
      <c r="E21" s="152"/>
      <c r="F21" s="195"/>
      <c r="G21" s="196"/>
      <c r="H21" s="196"/>
      <c r="I21" s="196"/>
    </row>
    <row r="22" spans="1:9" ht="15.75" x14ac:dyDescent="0.25">
      <c r="C22" s="96"/>
      <c r="D22" s="97"/>
      <c r="E22" s="97"/>
      <c r="F22" s="97"/>
      <c r="G22" s="97"/>
      <c r="H22" s="97"/>
      <c r="I22" s="97"/>
    </row>
    <row r="23" spans="1:9" ht="15.75" x14ac:dyDescent="0.25">
      <c r="C23" s="96"/>
      <c r="D23" s="97"/>
      <c r="E23" s="97"/>
      <c r="F23" s="97"/>
      <c r="G23" s="97"/>
      <c r="H23" s="97"/>
      <c r="I23" s="97"/>
    </row>
    <row r="25" spans="1:9" ht="15.75" x14ac:dyDescent="0.25">
      <c r="A25" s="81" t="s">
        <v>3</v>
      </c>
      <c r="B25" s="106" t="s">
        <v>85</v>
      </c>
      <c r="C25" s="81"/>
      <c r="D25" s="106"/>
      <c r="E25" s="106"/>
      <c r="F25" s="82" t="s">
        <v>21</v>
      </c>
      <c r="G25" s="82"/>
      <c r="H25" s="82"/>
    </row>
    <row r="27" spans="1:9" ht="31.5" x14ac:dyDescent="0.25">
      <c r="C27" s="85" t="s">
        <v>12</v>
      </c>
      <c r="D27" s="153" t="str">
        <f>D5</f>
        <v>ANO 2023</v>
      </c>
      <c r="E27" s="154"/>
      <c r="F27" s="184"/>
      <c r="G27" s="190"/>
      <c r="H27" s="190"/>
      <c r="I27" s="190"/>
    </row>
    <row r="28" spans="1:9" ht="15.75" x14ac:dyDescent="0.25">
      <c r="C28" s="85" t="s">
        <v>13</v>
      </c>
      <c r="D28" s="149" t="str">
        <f>'BARTOLOMEU-DIR'!D381</f>
        <v>VISITA A BASE</v>
      </c>
      <c r="E28" s="150"/>
      <c r="F28" s="184"/>
      <c r="G28" s="190"/>
      <c r="H28" s="190"/>
      <c r="I28" s="190"/>
    </row>
    <row r="29" spans="1:9" ht="15.75" customHeight="1" x14ac:dyDescent="0.25">
      <c r="C29" s="167" t="s">
        <v>14</v>
      </c>
      <c r="D29" s="89" t="str">
        <f>'BARTOLOMEU-DIR'!E381</f>
        <v>VEICULO SINDICATO</v>
      </c>
      <c r="E29" s="89">
        <f>'BARTOLOMEU-DIR'!E387</f>
        <v>0</v>
      </c>
      <c r="F29" s="115"/>
      <c r="G29" s="118"/>
      <c r="H29" s="118"/>
      <c r="I29" s="118"/>
    </row>
    <row r="30" spans="1:9" ht="15" customHeight="1" x14ac:dyDescent="0.25">
      <c r="C30" s="167"/>
      <c r="D30" s="89" t="str">
        <f>'BARTOLOMEU-DIR'!E382</f>
        <v>VEICULO SINDICATO</v>
      </c>
      <c r="E30" s="89">
        <f>'BARTOLOMEU-DIR'!E388</f>
        <v>0</v>
      </c>
      <c r="F30" s="115"/>
      <c r="G30" s="119"/>
      <c r="H30" s="118"/>
      <c r="I30" s="119"/>
    </row>
    <row r="31" spans="1:9" ht="15" customHeight="1" x14ac:dyDescent="0.25">
      <c r="C31" s="167"/>
      <c r="D31" s="89" t="str">
        <f>'BARTOLOMEU-DIR'!E383</f>
        <v>VEICULO SINDICATO</v>
      </c>
      <c r="E31" s="89">
        <f>'BARTOLOMEU-DIR'!E389</f>
        <v>0</v>
      </c>
      <c r="F31" s="115"/>
      <c r="G31" s="119"/>
      <c r="H31" s="118"/>
      <c r="I31" s="119"/>
    </row>
    <row r="32" spans="1:9" ht="15" customHeight="1" x14ac:dyDescent="0.25">
      <c r="C32" s="167"/>
      <c r="D32" s="89" t="str">
        <f>'BARTOLOMEU-DIR'!E384</f>
        <v>VEICULO SINDICATO</v>
      </c>
      <c r="E32" s="89">
        <f>'BARTOLOMEU-DIR'!E390</f>
        <v>0</v>
      </c>
      <c r="F32" s="115"/>
      <c r="G32" s="119"/>
      <c r="H32" s="118"/>
      <c r="I32" s="119"/>
    </row>
    <row r="33" spans="1:9" ht="15" customHeight="1" x14ac:dyDescent="0.25">
      <c r="C33" s="167"/>
      <c r="D33" s="89" t="str">
        <f>'BARTOLOMEU-DIR'!E385</f>
        <v>VEICULO SINDICATO</v>
      </c>
      <c r="E33" s="89">
        <f>'BARTOLOMEU-DIR'!E391</f>
        <v>0</v>
      </c>
      <c r="F33" s="115"/>
      <c r="G33" s="119"/>
      <c r="H33" s="118"/>
      <c r="I33" s="119"/>
    </row>
    <row r="34" spans="1:9" ht="15" customHeight="1" x14ac:dyDescent="0.25">
      <c r="C34" s="167"/>
      <c r="D34" s="89" t="str">
        <f>'BARTOLOMEU-DIR'!E386</f>
        <v>VEICULO SINDICATO</v>
      </c>
      <c r="E34" s="89">
        <f>'BARTOLOMEU-DIR'!E392</f>
        <v>0</v>
      </c>
      <c r="F34" s="115"/>
      <c r="G34" s="119"/>
      <c r="H34" s="118"/>
      <c r="I34" s="119"/>
    </row>
    <row r="35" spans="1:9" ht="15.75" x14ac:dyDescent="0.25">
      <c r="C35" s="174" t="s">
        <v>8</v>
      </c>
      <c r="D35" s="162">
        <f>'BARTOLOMEU-DIR'!F381</f>
        <v>1950</v>
      </c>
      <c r="E35" s="166"/>
      <c r="F35" s="161"/>
      <c r="G35" s="155"/>
      <c r="H35" s="155"/>
      <c r="I35" s="155"/>
    </row>
    <row r="36" spans="1:9" ht="15.75" x14ac:dyDescent="0.25">
      <c r="C36" s="175"/>
      <c r="D36" s="161">
        <f>'BARTOLOMEU-DIR'!F382</f>
        <v>0</v>
      </c>
      <c r="E36" s="155"/>
      <c r="F36" s="146"/>
      <c r="G36" s="147"/>
      <c r="H36" s="147"/>
      <c r="I36" s="147"/>
    </row>
    <row r="37" spans="1:9" ht="15.75" x14ac:dyDescent="0.25">
      <c r="C37" s="175"/>
      <c r="D37" s="161">
        <f>'BARTOLOMEU-DIR'!F383</f>
        <v>0</v>
      </c>
      <c r="E37" s="155"/>
      <c r="F37" s="146"/>
      <c r="G37" s="147"/>
      <c r="H37" s="147"/>
      <c r="I37" s="147"/>
    </row>
    <row r="38" spans="1:9" ht="15.75" x14ac:dyDescent="0.25">
      <c r="C38" s="176"/>
      <c r="D38" s="165">
        <f>'BARTOLOMEU-DIR'!F384</f>
        <v>0</v>
      </c>
      <c r="E38" s="156"/>
      <c r="F38" s="146"/>
      <c r="G38" s="147"/>
      <c r="H38" s="147"/>
      <c r="I38" s="147"/>
    </row>
    <row r="39" spans="1:9" ht="15.75" x14ac:dyDescent="0.25">
      <c r="C39" s="93" t="s">
        <v>15</v>
      </c>
      <c r="D39" s="144">
        <f>'BARTOLOMEU-DIR'!G381</f>
        <v>0</v>
      </c>
      <c r="E39" s="145"/>
      <c r="F39" s="192"/>
      <c r="G39" s="193"/>
      <c r="H39" s="193"/>
      <c r="I39" s="193"/>
    </row>
    <row r="40" spans="1:9" ht="15.75" x14ac:dyDescent="0.25">
      <c r="C40" s="94" t="s">
        <v>16</v>
      </c>
      <c r="D40" s="149">
        <f>'RESUMO 1'!H43+'RESUMO 2'!H41+'RESUMO 3'!H39+'RESUMO 4'!H39</f>
        <v>18</v>
      </c>
      <c r="E40" s="194"/>
      <c r="F40" s="192"/>
      <c r="G40" s="193"/>
      <c r="H40" s="193"/>
      <c r="I40" s="193"/>
    </row>
    <row r="41" spans="1:9" ht="15.75" x14ac:dyDescent="0.25">
      <c r="C41" s="94" t="s">
        <v>17</v>
      </c>
      <c r="D41" s="151">
        <f>'RESUMO 1'!H44+'RESUMO 2'!H42+'RESUMO 3'!H40+'RESUMO 4'!H40</f>
        <v>5900</v>
      </c>
      <c r="E41" s="152"/>
      <c r="F41" s="195"/>
      <c r="G41" s="196"/>
      <c r="H41" s="196"/>
      <c r="I41" s="196"/>
    </row>
    <row r="42" spans="1:9" ht="31.5" x14ac:dyDescent="0.25">
      <c r="C42" s="95" t="s">
        <v>18</v>
      </c>
      <c r="D42" s="151">
        <f>'RESUMO 1'!H45+'RESUMO 2'!H43+'RESUMO 3'!H41+'RESUMO 4'!H41</f>
        <v>0</v>
      </c>
      <c r="E42" s="152"/>
      <c r="F42" s="195"/>
      <c r="G42" s="196"/>
      <c r="H42" s="196"/>
      <c r="I42" s="196"/>
    </row>
    <row r="43" spans="1:9" ht="15.75" x14ac:dyDescent="0.25">
      <c r="C43" s="85" t="s">
        <v>19</v>
      </c>
      <c r="D43" s="151">
        <f>SUM(D41:E42)</f>
        <v>5900</v>
      </c>
      <c r="E43" s="152"/>
      <c r="F43" s="195"/>
      <c r="G43" s="196"/>
      <c r="H43" s="196"/>
      <c r="I43" s="196"/>
    </row>
    <row r="44" spans="1:9" ht="15.75" x14ac:dyDescent="0.25">
      <c r="C44" s="96"/>
      <c r="D44" s="97"/>
      <c r="E44" s="97"/>
      <c r="F44" s="97"/>
      <c r="G44" s="97"/>
      <c r="H44" s="97"/>
      <c r="I44" s="97"/>
    </row>
    <row r="45" spans="1:9" ht="15.75" x14ac:dyDescent="0.25">
      <c r="C45" s="96"/>
      <c r="D45" s="97"/>
      <c r="E45" s="97"/>
      <c r="F45" s="97"/>
      <c r="G45" s="97"/>
      <c r="H45" s="97"/>
      <c r="I45" s="97"/>
    </row>
    <row r="46" spans="1:9" ht="15.75" x14ac:dyDescent="0.25">
      <c r="C46" s="96"/>
      <c r="D46" s="97"/>
      <c r="E46" s="97"/>
      <c r="G46" s="97"/>
      <c r="H46" s="97"/>
      <c r="I46" s="97"/>
    </row>
    <row r="47" spans="1:9" ht="15.75" x14ac:dyDescent="0.25">
      <c r="A47" s="81" t="s">
        <v>3</v>
      </c>
      <c r="B47" s="106" t="s">
        <v>25</v>
      </c>
      <c r="E47" s="106"/>
      <c r="F47" s="82" t="s">
        <v>21</v>
      </c>
      <c r="G47" s="82"/>
    </row>
    <row r="49" spans="3:9" ht="31.5" x14ac:dyDescent="0.25">
      <c r="C49" s="85" t="s">
        <v>12</v>
      </c>
      <c r="D49" s="153" t="str">
        <f>D27</f>
        <v>ANO 2023</v>
      </c>
      <c r="E49" s="154"/>
      <c r="F49" s="184"/>
      <c r="G49" s="190"/>
      <c r="H49" s="190"/>
      <c r="I49" s="190"/>
    </row>
    <row r="50" spans="3:9" ht="15.75" x14ac:dyDescent="0.25">
      <c r="C50" s="85" t="s">
        <v>13</v>
      </c>
      <c r="D50" s="149">
        <f>'JOSÉ-DIR'!D380</f>
        <v>0</v>
      </c>
      <c r="E50" s="150"/>
      <c r="F50" s="192"/>
      <c r="G50" s="193"/>
      <c r="H50" s="193"/>
      <c r="I50" s="193"/>
    </row>
    <row r="51" spans="3:9" ht="15" customHeight="1" x14ac:dyDescent="0.25">
      <c r="C51" s="186" t="s">
        <v>14</v>
      </c>
      <c r="D51" s="89">
        <f>'JOSÉ-DIR'!E380</f>
        <v>0</v>
      </c>
      <c r="E51" s="89">
        <f>'JOSÉ-DIR'!E386</f>
        <v>0</v>
      </c>
      <c r="F51" s="115"/>
      <c r="G51" s="119"/>
      <c r="H51" s="118"/>
      <c r="I51" s="123"/>
    </row>
    <row r="52" spans="3:9" ht="15" customHeight="1" x14ac:dyDescent="0.25">
      <c r="C52" s="187"/>
      <c r="D52" s="89" t="str">
        <f>'JOSÉ-DIR'!E381</f>
        <v>VEICULO SINDICATO</v>
      </c>
      <c r="E52" s="89">
        <f>'JOSÉ-DIR'!E387</f>
        <v>0</v>
      </c>
      <c r="F52" s="115"/>
      <c r="G52" s="119"/>
      <c r="H52" s="118"/>
      <c r="I52" s="124"/>
    </row>
    <row r="53" spans="3:9" ht="15" customHeight="1" x14ac:dyDescent="0.25">
      <c r="C53" s="187"/>
      <c r="D53" s="89" t="str">
        <f>'JOSÉ-DIR'!E382</f>
        <v>VEICULO SINDICATO</v>
      </c>
      <c r="E53" s="89">
        <f>'JOSÉ-DIR'!E388</f>
        <v>0</v>
      </c>
      <c r="F53" s="115"/>
      <c r="G53" s="119"/>
      <c r="H53" s="118"/>
      <c r="I53" s="124"/>
    </row>
    <row r="54" spans="3:9" ht="15" customHeight="1" x14ac:dyDescent="0.25">
      <c r="C54" s="187"/>
      <c r="D54" s="89" t="str">
        <f>'JOSÉ-DIR'!E383</f>
        <v>VEICULO SINDICATO</v>
      </c>
      <c r="E54" s="89">
        <f>'JOSÉ-DIR'!E389</f>
        <v>0</v>
      </c>
      <c r="F54" s="115"/>
      <c r="G54" s="119"/>
      <c r="H54" s="118"/>
      <c r="I54" s="124"/>
    </row>
    <row r="55" spans="3:9" ht="15" customHeight="1" x14ac:dyDescent="0.25">
      <c r="C55" s="187"/>
      <c r="D55" s="89" t="str">
        <f>'JOSÉ-DIR'!E384</f>
        <v>VEICULO SINDICATO</v>
      </c>
      <c r="E55" s="89">
        <f>'JOSÉ-DIR'!E390</f>
        <v>0</v>
      </c>
      <c r="F55" s="115"/>
      <c r="G55" s="119"/>
      <c r="H55" s="118"/>
      <c r="I55" s="119"/>
    </row>
    <row r="56" spans="3:9" ht="15.75" x14ac:dyDescent="0.25">
      <c r="C56" s="188"/>
      <c r="D56" s="89" t="str">
        <f>'JOSÉ-DIR'!E385</f>
        <v>VEICULO SINDICATO</v>
      </c>
      <c r="E56" s="89">
        <f>'JOSÉ-DIR'!E391</f>
        <v>0</v>
      </c>
      <c r="F56" s="161"/>
      <c r="G56" s="155"/>
      <c r="H56" s="155"/>
      <c r="I56" s="155"/>
    </row>
    <row r="57" spans="3:9" ht="15.75" x14ac:dyDescent="0.25">
      <c r="C57" s="160" t="s">
        <v>8</v>
      </c>
      <c r="D57" s="162">
        <f>'JOSÉ-DIR'!F380</f>
        <v>0</v>
      </c>
      <c r="E57" s="163"/>
      <c r="F57" s="110"/>
      <c r="G57" s="111"/>
      <c r="H57" s="155"/>
      <c r="I57" s="155"/>
    </row>
    <row r="58" spans="3:9" ht="15.75" x14ac:dyDescent="0.25">
      <c r="C58" s="160"/>
      <c r="D58" s="162">
        <f>'JOSÉ-DIR'!F381</f>
        <v>1850</v>
      </c>
      <c r="E58" s="163"/>
      <c r="F58" s="199"/>
      <c r="G58" s="200"/>
      <c r="H58" s="147"/>
      <c r="I58" s="147"/>
    </row>
    <row r="59" spans="3:9" ht="15.75" x14ac:dyDescent="0.25">
      <c r="C59" s="160"/>
      <c r="D59" s="162">
        <f>'JOSÉ-DIR'!F382</f>
        <v>0</v>
      </c>
      <c r="E59" s="163"/>
      <c r="F59" s="146"/>
      <c r="G59" s="147"/>
      <c r="H59" s="147"/>
      <c r="I59" s="147"/>
    </row>
    <row r="60" spans="3:9" ht="15.75" x14ac:dyDescent="0.25">
      <c r="C60" s="160"/>
      <c r="D60" s="162">
        <f>'JOSÉ-DIR'!F383</f>
        <v>0</v>
      </c>
      <c r="E60" s="163"/>
      <c r="F60" s="192"/>
      <c r="G60" s="193"/>
      <c r="H60" s="193"/>
      <c r="I60" s="193"/>
    </row>
    <row r="61" spans="3:9" ht="15.75" x14ac:dyDescent="0.25">
      <c r="C61" s="93" t="s">
        <v>15</v>
      </c>
      <c r="D61" s="144">
        <f>'JOSÉ-DIR'!G380</f>
        <v>0</v>
      </c>
      <c r="E61" s="145"/>
      <c r="F61" s="192"/>
      <c r="G61" s="193"/>
      <c r="H61" s="193"/>
      <c r="I61" s="193"/>
    </row>
    <row r="62" spans="3:9" ht="15.75" x14ac:dyDescent="0.25">
      <c r="C62" s="94" t="s">
        <v>16</v>
      </c>
      <c r="D62" s="149">
        <f>'RESUMO 1'!H65+'RESUMO 2'!H63+'RESUMO 3'!H61+'RESUMO 4'!H61</f>
        <v>18</v>
      </c>
      <c r="E62" s="194"/>
      <c r="F62" s="195"/>
      <c r="G62" s="196"/>
      <c r="H62" s="196"/>
      <c r="I62" s="196"/>
    </row>
    <row r="63" spans="3:9" ht="15.75" x14ac:dyDescent="0.25">
      <c r="C63" s="94" t="s">
        <v>17</v>
      </c>
      <c r="D63" s="151">
        <f>'RESUMO 1'!H66+'RESUMO 2'!H64+'RESUMO 3'!H62+'RESUMO 4'!H62</f>
        <v>6150</v>
      </c>
      <c r="E63" s="152"/>
      <c r="F63" s="195"/>
      <c r="G63" s="196"/>
      <c r="H63" s="196"/>
      <c r="I63" s="196"/>
    </row>
    <row r="64" spans="3:9" ht="31.5" x14ac:dyDescent="0.25">
      <c r="C64" s="95" t="s">
        <v>18</v>
      </c>
      <c r="D64" s="151">
        <f>'RESUMO 1'!H67+'RESUMO 2'!H65+'RESUMO 3'!H63+'RESUMO 4'!H63</f>
        <v>152.94</v>
      </c>
      <c r="E64" s="152"/>
      <c r="F64" s="195"/>
      <c r="G64" s="196"/>
      <c r="H64" s="196"/>
      <c r="I64" s="196"/>
    </row>
    <row r="65" spans="1:9" ht="15.75" x14ac:dyDescent="0.25">
      <c r="C65" s="85" t="s">
        <v>19</v>
      </c>
      <c r="D65" s="151">
        <f>SUM(D63:E64)</f>
        <v>6302.94</v>
      </c>
      <c r="E65" s="152"/>
      <c r="F65" s="97"/>
      <c r="G65" s="97"/>
      <c r="H65" s="97"/>
      <c r="I65" s="97"/>
    </row>
    <row r="66" spans="1:9" ht="15.75" x14ac:dyDescent="0.25">
      <c r="C66" s="96"/>
      <c r="D66" s="97"/>
      <c r="E66" s="97"/>
      <c r="F66" s="97"/>
      <c r="G66" s="97"/>
      <c r="H66" s="97"/>
      <c r="I66" s="97"/>
    </row>
    <row r="67" spans="1:9" ht="15.75" x14ac:dyDescent="0.25">
      <c r="C67" s="96"/>
      <c r="D67" s="97"/>
      <c r="E67" s="97"/>
      <c r="F67" s="97"/>
      <c r="G67" s="97"/>
      <c r="H67" s="97"/>
      <c r="I67" s="97"/>
    </row>
    <row r="68" spans="1:9" ht="15.75" x14ac:dyDescent="0.25">
      <c r="C68" s="96"/>
      <c r="D68" s="97"/>
      <c r="E68" s="97"/>
      <c r="F68" s="97"/>
      <c r="G68" s="97"/>
      <c r="H68" s="97"/>
      <c r="I68" s="97"/>
    </row>
    <row r="69" spans="1:9" ht="15.75" x14ac:dyDescent="0.25">
      <c r="A69" s="81" t="s">
        <v>3</v>
      </c>
      <c r="B69" s="106" t="s">
        <v>26</v>
      </c>
      <c r="E69" s="106"/>
      <c r="F69" s="82" t="s">
        <v>21</v>
      </c>
      <c r="G69" s="82"/>
    </row>
    <row r="71" spans="1:9" ht="31.5" x14ac:dyDescent="0.25">
      <c r="C71" s="85" t="s">
        <v>12</v>
      </c>
      <c r="D71" s="153" t="str">
        <f>D49</f>
        <v>ANO 2023</v>
      </c>
      <c r="E71" s="154"/>
      <c r="F71" s="184"/>
      <c r="G71" s="190"/>
      <c r="H71" s="190"/>
      <c r="I71" s="190"/>
    </row>
    <row r="72" spans="1:9" ht="15.75" x14ac:dyDescent="0.25">
      <c r="C72" s="85" t="s">
        <v>13</v>
      </c>
      <c r="D72" s="149">
        <f>'NILTON-DIR'!D379</f>
        <v>0</v>
      </c>
      <c r="E72" s="150"/>
      <c r="F72" s="192"/>
      <c r="G72" s="193"/>
      <c r="H72" s="193"/>
      <c r="I72" s="193"/>
    </row>
    <row r="73" spans="1:9" ht="15" customHeight="1" x14ac:dyDescent="0.25">
      <c r="C73" s="167" t="s">
        <v>14</v>
      </c>
      <c r="D73" s="98">
        <f>'NILTON-DIR'!E379</f>
        <v>0</v>
      </c>
      <c r="E73" s="98" t="str">
        <f>'NILTON-DIR'!E385</f>
        <v>VEICULO SINDICATO</v>
      </c>
      <c r="F73" s="115"/>
      <c r="G73" s="119"/>
      <c r="H73" s="118"/>
      <c r="I73" s="119"/>
    </row>
    <row r="74" spans="1:9" ht="15" customHeight="1" x14ac:dyDescent="0.25">
      <c r="C74" s="167"/>
      <c r="D74" s="90">
        <f>'NILTON-DIR'!E380</f>
        <v>0</v>
      </c>
      <c r="E74" s="90" t="str">
        <f>'NILTON-DIR'!E386</f>
        <v>VEICULO SINDICATO</v>
      </c>
      <c r="F74" s="115"/>
      <c r="G74" s="119"/>
      <c r="H74" s="118"/>
      <c r="I74" s="119"/>
    </row>
    <row r="75" spans="1:9" ht="15" customHeight="1" x14ac:dyDescent="0.25">
      <c r="C75" s="167"/>
      <c r="D75" s="90" t="str">
        <f>'NILTON-DIR'!E381</f>
        <v>VEICULO SINDICATO</v>
      </c>
      <c r="E75" s="90">
        <f>'NILTON-DIR'!E387</f>
        <v>0</v>
      </c>
      <c r="F75" s="115"/>
      <c r="G75" s="119"/>
      <c r="H75" s="118"/>
      <c r="I75" s="119"/>
    </row>
    <row r="76" spans="1:9" ht="15" customHeight="1" x14ac:dyDescent="0.25">
      <c r="C76" s="167"/>
      <c r="D76" s="90" t="str">
        <f>'NILTON-DIR'!E382</f>
        <v>VEICULO SINDICATO</v>
      </c>
      <c r="E76" s="90">
        <f>'NILTON-DIR'!E388</f>
        <v>0</v>
      </c>
      <c r="F76" s="90"/>
      <c r="G76" s="119"/>
      <c r="H76" s="119"/>
      <c r="I76" s="119"/>
    </row>
    <row r="77" spans="1:9" ht="15" customHeight="1" x14ac:dyDescent="0.25">
      <c r="C77" s="167"/>
      <c r="D77" s="90" t="str">
        <f>'NILTON-DIR'!E383</f>
        <v>VEICULO SINDICATO</v>
      </c>
      <c r="E77" s="90">
        <f>'NILTON-DIR'!E389</f>
        <v>0</v>
      </c>
      <c r="F77" s="115"/>
      <c r="G77" s="119"/>
      <c r="H77" s="119"/>
      <c r="I77" s="119"/>
    </row>
    <row r="78" spans="1:9" ht="15.75" x14ac:dyDescent="0.25">
      <c r="C78" s="167"/>
      <c r="D78" s="121" t="str">
        <f>'NILTON-DIR'!E384</f>
        <v>VEICULO SINDICATO</v>
      </c>
      <c r="E78" s="121">
        <f>'NILTON-DIR'!E390</f>
        <v>0</v>
      </c>
      <c r="F78" s="161"/>
      <c r="G78" s="155"/>
      <c r="H78" s="155"/>
      <c r="I78" s="155"/>
    </row>
    <row r="79" spans="1:9" ht="15.75" x14ac:dyDescent="0.25">
      <c r="C79" s="160" t="s">
        <v>8</v>
      </c>
      <c r="D79" s="146">
        <f>'NILTON-DIR'!F379</f>
        <v>0</v>
      </c>
      <c r="E79" s="147"/>
      <c r="F79" s="146"/>
      <c r="G79" s="147"/>
      <c r="H79" s="155"/>
      <c r="I79" s="155"/>
    </row>
    <row r="80" spans="1:9" ht="15.75" x14ac:dyDescent="0.25">
      <c r="C80" s="160"/>
      <c r="D80" s="146">
        <f>'NILTON-DIR'!F380</f>
        <v>0</v>
      </c>
      <c r="E80" s="147"/>
      <c r="F80" s="161"/>
      <c r="G80" s="155"/>
      <c r="H80" s="155"/>
      <c r="I80" s="155"/>
    </row>
    <row r="81" spans="1:9" ht="15.75" x14ac:dyDescent="0.25">
      <c r="C81" s="160"/>
      <c r="D81" s="146">
        <f>'NILTON-DIR'!F381</f>
        <v>2050</v>
      </c>
      <c r="E81" s="147"/>
      <c r="F81" s="146"/>
      <c r="G81" s="147"/>
      <c r="H81" s="155"/>
      <c r="I81" s="155"/>
    </row>
    <row r="82" spans="1:9" ht="15.75" x14ac:dyDescent="0.25">
      <c r="C82" s="160"/>
      <c r="D82" s="171">
        <f>'NILTON-DIR'!F382</f>
        <v>0</v>
      </c>
      <c r="E82" s="172"/>
      <c r="F82" s="192"/>
      <c r="G82" s="193"/>
      <c r="H82" s="193"/>
      <c r="I82" s="193"/>
    </row>
    <row r="83" spans="1:9" ht="15.75" x14ac:dyDescent="0.25">
      <c r="C83" s="93" t="s">
        <v>15</v>
      </c>
      <c r="D83" s="144">
        <f>'NILTON-DIR'!G379</f>
        <v>0</v>
      </c>
      <c r="E83" s="145"/>
      <c r="F83" s="192"/>
      <c r="G83" s="193"/>
      <c r="H83" s="193"/>
      <c r="I83" s="193"/>
    </row>
    <row r="84" spans="1:9" ht="15.75" x14ac:dyDescent="0.25">
      <c r="C84" s="94" t="s">
        <v>16</v>
      </c>
      <c r="D84" s="149">
        <f>'RESUMO 1'!H86+'RESUMO 2'!H84+'RESUMO 3'!H82+'RESUMO 4'!H82</f>
        <v>0</v>
      </c>
      <c r="E84" s="194"/>
      <c r="F84" s="195"/>
      <c r="G84" s="196"/>
      <c r="H84" s="196"/>
      <c r="I84" s="196"/>
    </row>
    <row r="85" spans="1:9" ht="15.75" x14ac:dyDescent="0.25">
      <c r="C85" s="94" t="s">
        <v>17</v>
      </c>
      <c r="D85" s="151">
        <f>'RESUMO 1'!H87+'RESUMO 2'!H85+'RESUMO 3'!H83+'RESUMO 4'!H83</f>
        <v>18</v>
      </c>
      <c r="E85" s="152"/>
      <c r="F85" s="195"/>
      <c r="G85" s="196"/>
      <c r="H85" s="196"/>
      <c r="I85" s="196"/>
    </row>
    <row r="86" spans="1:9" ht="31.5" x14ac:dyDescent="0.25">
      <c r="C86" s="95" t="s">
        <v>18</v>
      </c>
      <c r="D86" s="151">
        <f>'RESUMO 1'!H88+'RESUMO 2'!H86+'RESUMO 3'!H84+'RESUMO 4'!H84</f>
        <v>6150</v>
      </c>
      <c r="E86" s="152"/>
      <c r="F86" s="195"/>
      <c r="G86" s="196"/>
      <c r="H86" s="196"/>
      <c r="I86" s="196"/>
    </row>
    <row r="87" spans="1:9" ht="15.75" x14ac:dyDescent="0.25">
      <c r="C87" s="85" t="s">
        <v>19</v>
      </c>
      <c r="D87" s="151">
        <f>SUM(D85:D86)</f>
        <v>6168</v>
      </c>
      <c r="E87" s="152"/>
      <c r="F87" s="97"/>
      <c r="G87" s="97"/>
      <c r="H87" s="97"/>
      <c r="I87" s="97"/>
    </row>
    <row r="88" spans="1:9" ht="15.75" x14ac:dyDescent="0.25">
      <c r="C88" s="96"/>
      <c r="D88" s="97"/>
      <c r="E88" s="97"/>
      <c r="F88" s="97"/>
      <c r="G88" s="97"/>
      <c r="H88" s="97"/>
      <c r="I88" s="97"/>
    </row>
    <row r="89" spans="1:9" ht="15.75" x14ac:dyDescent="0.25">
      <c r="C89" s="96"/>
      <c r="D89" s="97"/>
      <c r="E89" s="97"/>
      <c r="F89" s="97"/>
      <c r="G89" s="97"/>
      <c r="H89" s="97"/>
      <c r="I89" s="97"/>
    </row>
    <row r="90" spans="1:9" ht="15.75" x14ac:dyDescent="0.25">
      <c r="C90" s="96"/>
      <c r="D90" s="97"/>
      <c r="E90" s="97"/>
      <c r="F90" s="97"/>
      <c r="G90" s="97"/>
      <c r="H90" s="97"/>
      <c r="I90" s="97"/>
    </row>
    <row r="91" spans="1:9" ht="15.75" x14ac:dyDescent="0.25">
      <c r="A91" s="81" t="s">
        <v>3</v>
      </c>
      <c r="B91" s="106" t="s">
        <v>31</v>
      </c>
      <c r="C91" s="83"/>
      <c r="F91" s="82" t="s">
        <v>21</v>
      </c>
      <c r="H91" s="122"/>
    </row>
    <row r="92" spans="1:9" ht="15.75" x14ac:dyDescent="0.25">
      <c r="C92" s="96"/>
      <c r="D92" s="97"/>
      <c r="E92" s="97"/>
      <c r="F92" s="97"/>
      <c r="G92" s="97"/>
      <c r="H92" s="97"/>
      <c r="I92" s="97"/>
    </row>
    <row r="93" spans="1:9" ht="31.5" x14ac:dyDescent="0.25">
      <c r="C93" s="85" t="s">
        <v>12</v>
      </c>
      <c r="D93" s="153" t="str">
        <f>D71</f>
        <v>ANO 2023</v>
      </c>
      <c r="E93" s="154"/>
      <c r="F93" s="97"/>
      <c r="G93" s="97"/>
      <c r="H93" s="97"/>
      <c r="I93" s="97"/>
    </row>
    <row r="94" spans="1:9" ht="15.75" x14ac:dyDescent="0.25">
      <c r="C94" s="85" t="s">
        <v>13</v>
      </c>
      <c r="D94" s="179">
        <f>'WILLIAM-DIR'!D380</f>
        <v>0</v>
      </c>
      <c r="E94" s="180"/>
      <c r="F94" s="97"/>
      <c r="G94" s="97"/>
      <c r="H94" s="97"/>
      <c r="I94" s="97"/>
    </row>
    <row r="95" spans="1:9" ht="15.75" x14ac:dyDescent="0.25">
      <c r="C95" s="160" t="s">
        <v>14</v>
      </c>
      <c r="D95" s="99">
        <f>'WILLIAM-DIR'!E380</f>
        <v>0</v>
      </c>
      <c r="E95" s="107">
        <f>'WILLIAM-DIR'!E386</f>
        <v>0</v>
      </c>
      <c r="F95" s="97"/>
      <c r="G95" s="97"/>
      <c r="H95" s="97"/>
      <c r="I95" s="97"/>
    </row>
    <row r="96" spans="1:9" ht="15.75" x14ac:dyDescent="0.25">
      <c r="C96" s="160"/>
      <c r="D96" s="91" t="str">
        <f>'WILLIAM-DIR'!E381</f>
        <v>VEICULO SINDICATO</v>
      </c>
      <c r="E96" s="108">
        <f>'WILLIAM-DIR'!E387</f>
        <v>0</v>
      </c>
      <c r="F96" s="97"/>
      <c r="G96" s="97"/>
      <c r="H96" s="97"/>
      <c r="I96" s="97"/>
    </row>
    <row r="97" spans="3:9" ht="15.75" x14ac:dyDescent="0.25">
      <c r="C97" s="160"/>
      <c r="D97" s="91" t="str">
        <f>'WILLIAM-DIR'!E382</f>
        <v>VEICULO SINDICATO</v>
      </c>
      <c r="E97" s="108">
        <f>'WILLIAM-DIR'!E388</f>
        <v>0</v>
      </c>
      <c r="F97" s="97"/>
      <c r="G97" s="97"/>
      <c r="H97" s="97"/>
      <c r="I97" s="97"/>
    </row>
    <row r="98" spans="3:9" ht="15.75" x14ac:dyDescent="0.25">
      <c r="C98" s="160"/>
      <c r="D98" s="91" t="str">
        <f>'WILLIAM-DIR'!E383</f>
        <v>VEICULO SINDICATO</v>
      </c>
      <c r="E98" s="108">
        <f>'WILLIAM-DIR'!E389</f>
        <v>0</v>
      </c>
      <c r="F98" s="97"/>
      <c r="G98" s="97"/>
      <c r="H98" s="97"/>
      <c r="I98" s="97"/>
    </row>
    <row r="99" spans="3:9" ht="15.75" x14ac:dyDescent="0.25">
      <c r="C99" s="160"/>
      <c r="D99" s="91" t="str">
        <f>'WILLIAM-DIR'!E384</f>
        <v>VEICULO SINDICATO</v>
      </c>
      <c r="E99" s="108">
        <f>'WILLIAM-DIR'!E390</f>
        <v>0</v>
      </c>
      <c r="F99" s="97"/>
      <c r="G99" s="97"/>
      <c r="H99" s="97"/>
      <c r="I99" s="97"/>
    </row>
    <row r="100" spans="3:9" ht="15.75" x14ac:dyDescent="0.25">
      <c r="C100" s="160"/>
      <c r="D100" s="92">
        <f>'WILLIAM-DIR'!E385</f>
        <v>0</v>
      </c>
      <c r="E100" s="117">
        <f>'WILLIAM-DIR'!E391</f>
        <v>0</v>
      </c>
      <c r="F100" s="97"/>
      <c r="G100" s="97"/>
      <c r="H100" s="97"/>
      <c r="I100" s="97"/>
    </row>
    <row r="101" spans="3:9" ht="15.75" x14ac:dyDescent="0.25">
      <c r="C101" s="160" t="s">
        <v>8</v>
      </c>
      <c r="D101" s="146">
        <f>'WILLIAM-DIR'!F380</f>
        <v>0</v>
      </c>
      <c r="E101" s="148"/>
      <c r="F101" s="97"/>
      <c r="G101" s="97"/>
      <c r="H101" s="97"/>
      <c r="I101" s="97"/>
    </row>
    <row r="102" spans="3:9" ht="15.75" x14ac:dyDescent="0.25">
      <c r="C102" s="160"/>
      <c r="D102" s="146">
        <f>'WILLIAM-DIR'!F381</f>
        <v>1300</v>
      </c>
      <c r="E102" s="148"/>
      <c r="F102" s="97"/>
      <c r="G102" s="97"/>
      <c r="H102" s="97"/>
      <c r="I102" s="97"/>
    </row>
    <row r="103" spans="3:9" ht="15.75" x14ac:dyDescent="0.25">
      <c r="C103" s="160"/>
      <c r="D103" s="146">
        <f>'WILLIAM-DIR'!F382</f>
        <v>0</v>
      </c>
      <c r="E103" s="148"/>
      <c r="F103" s="97"/>
      <c r="G103" s="97"/>
      <c r="H103" s="97"/>
      <c r="I103" s="97"/>
    </row>
    <row r="104" spans="3:9" ht="15.75" x14ac:dyDescent="0.25">
      <c r="C104" s="160"/>
      <c r="D104" s="171">
        <f>'WILLIAM-DIR'!F383</f>
        <v>0</v>
      </c>
      <c r="E104" s="173"/>
      <c r="F104" s="97"/>
      <c r="G104" s="97"/>
      <c r="H104" s="97"/>
      <c r="I104" s="97"/>
    </row>
    <row r="105" spans="3:9" ht="15.75" x14ac:dyDescent="0.25">
      <c r="C105" s="93" t="s">
        <v>15</v>
      </c>
      <c r="D105" s="184">
        <f>'WILLIAM-DIR'!G380</f>
        <v>0</v>
      </c>
      <c r="E105" s="185"/>
      <c r="F105" s="97"/>
      <c r="G105" s="97"/>
      <c r="H105" s="97"/>
      <c r="I105" s="97"/>
    </row>
    <row r="106" spans="3:9" ht="15.75" x14ac:dyDescent="0.25">
      <c r="C106" s="94" t="s">
        <v>16</v>
      </c>
      <c r="D106" s="149">
        <f>'RESUMO 1'!H108+'RESUMO 2'!H106+'RESUMO 3'!H104+'RESUMO 4'!H104</f>
        <v>0</v>
      </c>
      <c r="E106" s="150"/>
      <c r="F106" s="97"/>
      <c r="G106" s="97"/>
      <c r="H106" s="97"/>
      <c r="I106" s="97"/>
    </row>
    <row r="107" spans="3:9" ht="15.75" x14ac:dyDescent="0.25">
      <c r="C107" s="94" t="s">
        <v>17</v>
      </c>
      <c r="D107" s="151">
        <f>'RESUMO 1'!H109+'RESUMO 2'!H107+'RESUMO 3'!H105+'RESUMO 4'!H105</f>
        <v>0</v>
      </c>
      <c r="E107" s="152"/>
      <c r="F107" s="97"/>
      <c r="G107" s="97"/>
      <c r="H107" s="97"/>
      <c r="I107" s="97"/>
    </row>
    <row r="108" spans="3:9" ht="31.5" x14ac:dyDescent="0.25">
      <c r="C108" s="95" t="s">
        <v>18</v>
      </c>
      <c r="D108" s="151">
        <f>'RESUMO 1'!H110+'RESUMO 2'!H108+'RESUMO 3'!H106+'RESUMO 4'!H106</f>
        <v>0</v>
      </c>
      <c r="E108" s="152"/>
      <c r="F108" s="97"/>
      <c r="G108" s="97"/>
      <c r="H108" s="97"/>
      <c r="I108" s="97"/>
    </row>
    <row r="109" spans="3:9" ht="15.75" x14ac:dyDescent="0.25">
      <c r="C109" s="85" t="s">
        <v>19</v>
      </c>
      <c r="D109" s="151">
        <f>SUM(D107:D108)</f>
        <v>0</v>
      </c>
      <c r="E109" s="152"/>
      <c r="F109" s="97"/>
      <c r="G109" s="97"/>
      <c r="H109" s="97"/>
      <c r="I109" s="97"/>
    </row>
    <row r="110" spans="3:9" ht="15.75" x14ac:dyDescent="0.25">
      <c r="C110" s="96"/>
      <c r="D110" s="97"/>
      <c r="E110" s="97"/>
      <c r="F110" s="97"/>
      <c r="G110" s="97"/>
      <c r="H110" s="97"/>
      <c r="I110" s="97"/>
    </row>
    <row r="111" spans="3:9" ht="15.75" x14ac:dyDescent="0.25">
      <c r="C111" s="96"/>
      <c r="D111" s="97"/>
      <c r="E111" s="97"/>
      <c r="F111" s="97"/>
      <c r="G111" s="97"/>
      <c r="H111" s="97"/>
      <c r="I111" s="97"/>
    </row>
    <row r="112" spans="3:9" ht="15.75" x14ac:dyDescent="0.25">
      <c r="C112" s="96"/>
      <c r="D112" s="97"/>
      <c r="E112" s="97"/>
      <c r="F112" s="97"/>
      <c r="G112" s="97"/>
      <c r="H112" s="97"/>
      <c r="I112" s="97"/>
    </row>
    <row r="113" spans="1:9" ht="15.75" x14ac:dyDescent="0.25">
      <c r="A113" s="81" t="s">
        <v>3</v>
      </c>
      <c r="B113" s="106" t="s">
        <v>27</v>
      </c>
      <c r="C113" s="106"/>
      <c r="F113" s="82" t="s">
        <v>22</v>
      </c>
      <c r="G113" s="82"/>
    </row>
    <row r="115" spans="1:9" ht="31.5" x14ac:dyDescent="0.25">
      <c r="C115" s="85" t="s">
        <v>12</v>
      </c>
      <c r="D115" s="153" t="str">
        <f>D93</f>
        <v>ANO 2023</v>
      </c>
      <c r="E115" s="154"/>
      <c r="F115" s="184"/>
      <c r="G115" s="190"/>
      <c r="H115" s="190"/>
      <c r="I115" s="190"/>
    </row>
    <row r="116" spans="1:9" ht="15.75" x14ac:dyDescent="0.25">
      <c r="C116" s="85" t="s">
        <v>13</v>
      </c>
      <c r="D116" s="149">
        <f>'ORLANDO-TES'!D380</f>
        <v>0</v>
      </c>
      <c r="E116" s="150"/>
      <c r="F116" s="192"/>
      <c r="G116" s="193"/>
      <c r="H116" s="193"/>
      <c r="I116" s="193"/>
    </row>
    <row r="117" spans="1:9" ht="15" customHeight="1" x14ac:dyDescent="0.25">
      <c r="C117" s="167" t="s">
        <v>14</v>
      </c>
      <c r="D117" s="90">
        <f>'ORLANDO-TES'!E380</f>
        <v>0</v>
      </c>
      <c r="E117" s="90">
        <f>'ORLANDO-TES'!E386</f>
        <v>0</v>
      </c>
      <c r="F117" s="115"/>
      <c r="G117" s="118"/>
      <c r="H117" s="118"/>
      <c r="I117" s="118"/>
    </row>
    <row r="118" spans="1:9" ht="15" customHeight="1" x14ac:dyDescent="0.25">
      <c r="C118" s="167"/>
      <c r="D118" s="90" t="str">
        <f>'ORLANDO-TES'!E381</f>
        <v>VEICULO SINDICATO</v>
      </c>
      <c r="E118" s="90">
        <f>'ORLANDO-TES'!E387</f>
        <v>0</v>
      </c>
      <c r="F118" s="115"/>
      <c r="G118" s="119"/>
      <c r="H118" s="118"/>
      <c r="I118" s="119"/>
    </row>
    <row r="119" spans="1:9" ht="15" customHeight="1" x14ac:dyDescent="0.25">
      <c r="C119" s="167"/>
      <c r="D119" s="90" t="str">
        <f>'ORLANDO-TES'!E382</f>
        <v>VEICULO SINDICATO</v>
      </c>
      <c r="E119" s="90">
        <f>'ORLANDO-TES'!E388</f>
        <v>0</v>
      </c>
      <c r="F119" s="115"/>
      <c r="G119" s="119"/>
      <c r="H119" s="118"/>
      <c r="I119" s="119"/>
    </row>
    <row r="120" spans="1:9" ht="15" customHeight="1" x14ac:dyDescent="0.25">
      <c r="C120" s="167"/>
      <c r="D120" s="90" t="str">
        <f>'ORLANDO-TES'!E383</f>
        <v>VEICULO SINDICATO</v>
      </c>
      <c r="E120" s="90">
        <f>'ORLANDO-TES'!E389</f>
        <v>0</v>
      </c>
      <c r="F120" s="115"/>
      <c r="G120" s="119"/>
      <c r="H120" s="118"/>
      <c r="I120" s="119"/>
    </row>
    <row r="121" spans="1:9" ht="15" customHeight="1" x14ac:dyDescent="0.25">
      <c r="C121" s="167"/>
      <c r="D121" s="90" t="str">
        <f>'ORLANDO-TES'!E384</f>
        <v>VEICULO SINDICATO</v>
      </c>
      <c r="E121" s="90">
        <f>'ORLANDO-TES'!E390</f>
        <v>0</v>
      </c>
      <c r="F121" s="115"/>
      <c r="G121" s="119"/>
      <c r="H121" s="118"/>
      <c r="I121" s="119"/>
    </row>
    <row r="122" spans="1:9" ht="15" customHeight="1" x14ac:dyDescent="0.25">
      <c r="C122" s="167"/>
      <c r="D122" s="90" t="str">
        <f>'ORLANDO-TES'!E385</f>
        <v>VEICULO SINDICATO</v>
      </c>
      <c r="E122" s="90">
        <f>'ORLANDO-TES'!E391</f>
        <v>0</v>
      </c>
      <c r="F122" s="161"/>
      <c r="G122" s="155"/>
      <c r="H122" s="155"/>
      <c r="I122" s="155"/>
    </row>
    <row r="123" spans="1:9" ht="15" customHeight="1" x14ac:dyDescent="0.25">
      <c r="C123" s="160" t="s">
        <v>8</v>
      </c>
      <c r="D123" s="162">
        <f>'ORLANDO-TES'!F380</f>
        <v>0</v>
      </c>
      <c r="E123" s="166"/>
      <c r="F123" s="146"/>
      <c r="G123" s="147"/>
      <c r="H123" s="147"/>
      <c r="I123" s="147"/>
    </row>
    <row r="124" spans="1:9" ht="15" customHeight="1" x14ac:dyDescent="0.25">
      <c r="C124" s="160"/>
      <c r="D124" s="161">
        <f>'ORLANDO-TES'!F381</f>
        <v>1700</v>
      </c>
      <c r="E124" s="155"/>
      <c r="F124" s="146"/>
      <c r="G124" s="147"/>
      <c r="H124" s="147"/>
      <c r="I124" s="147"/>
    </row>
    <row r="125" spans="1:9" ht="15" customHeight="1" x14ac:dyDescent="0.25">
      <c r="C125" s="160"/>
      <c r="D125" s="161">
        <f>'ORLANDO-TES'!F382</f>
        <v>0</v>
      </c>
      <c r="E125" s="155"/>
      <c r="F125" s="199"/>
      <c r="G125" s="200"/>
      <c r="H125" s="147"/>
      <c r="I125" s="147"/>
    </row>
    <row r="126" spans="1:9" ht="15" customHeight="1" x14ac:dyDescent="0.25">
      <c r="C126" s="160"/>
      <c r="D126" s="165">
        <f>'ORLANDO-TES'!F383</f>
        <v>0</v>
      </c>
      <c r="E126" s="156"/>
      <c r="F126" s="192"/>
      <c r="G126" s="193"/>
      <c r="H126" s="193"/>
      <c r="I126" s="193"/>
    </row>
    <row r="127" spans="1:9" ht="15" customHeight="1" x14ac:dyDescent="0.25">
      <c r="C127" s="93" t="s">
        <v>15</v>
      </c>
      <c r="D127" s="144">
        <f>'ORLANDO-TES'!G380</f>
        <v>0</v>
      </c>
      <c r="E127" s="145"/>
      <c r="F127" s="192"/>
      <c r="G127" s="193"/>
      <c r="H127" s="193"/>
      <c r="I127" s="193"/>
    </row>
    <row r="128" spans="1:9" ht="15" customHeight="1" x14ac:dyDescent="0.25">
      <c r="C128" s="94" t="s">
        <v>16</v>
      </c>
      <c r="D128" s="149">
        <f>'RESUMO 1'!H130+'RESUMO 2'!H128+'RESUMO 3'!H126+'RESUMO 4'!H126</f>
        <v>0</v>
      </c>
      <c r="E128" s="150"/>
      <c r="F128" s="195"/>
      <c r="G128" s="196"/>
      <c r="H128" s="196"/>
      <c r="I128" s="196"/>
    </row>
    <row r="129" spans="1:9" ht="15.75" x14ac:dyDescent="0.25">
      <c r="C129" s="94" t="s">
        <v>17</v>
      </c>
      <c r="D129" s="151">
        <f>'RESUMO 1'!H131+'RESUMO 2'!H129+'RESUMO 3'!H127+'RESUMO 4'!H127</f>
        <v>0</v>
      </c>
      <c r="E129" s="152"/>
      <c r="F129" s="195"/>
      <c r="G129" s="196"/>
      <c r="H129" s="196"/>
      <c r="I129" s="196"/>
    </row>
    <row r="130" spans="1:9" ht="31.5" x14ac:dyDescent="0.25">
      <c r="C130" s="95" t="s">
        <v>18</v>
      </c>
      <c r="D130" s="151">
        <f>'RESUMO 1'!H132+'RESUMO 2'!H130+'RESUMO 3'!H128+'RESUMO 4'!H128</f>
        <v>0</v>
      </c>
      <c r="E130" s="152"/>
      <c r="F130" s="195"/>
      <c r="G130" s="196"/>
      <c r="H130" s="196"/>
      <c r="I130" s="196"/>
    </row>
    <row r="131" spans="1:9" ht="15.75" x14ac:dyDescent="0.25">
      <c r="C131" s="85" t="s">
        <v>19</v>
      </c>
      <c r="D131" s="151">
        <f>SUM(D129:D130)</f>
        <v>0</v>
      </c>
      <c r="E131" s="152"/>
      <c r="F131" s="97"/>
      <c r="G131" s="97"/>
      <c r="H131" s="97"/>
      <c r="I131" s="97"/>
    </row>
    <row r="132" spans="1:9" ht="15.75" x14ac:dyDescent="0.25">
      <c r="C132" s="96"/>
      <c r="D132" s="97"/>
      <c r="E132" s="97"/>
      <c r="F132" s="97"/>
      <c r="G132" s="97"/>
      <c r="H132" s="97"/>
      <c r="I132" s="97"/>
    </row>
    <row r="133" spans="1:9" ht="15.75" x14ac:dyDescent="0.25">
      <c r="C133" s="96"/>
      <c r="D133" s="97"/>
      <c r="E133" s="97"/>
      <c r="F133" s="97"/>
      <c r="G133" s="97"/>
      <c r="H133" s="97"/>
      <c r="I133" s="97"/>
    </row>
    <row r="134" spans="1:9" ht="15.75" x14ac:dyDescent="0.25">
      <c r="A134" s="81" t="s">
        <v>3</v>
      </c>
      <c r="B134" s="106" t="s">
        <v>28</v>
      </c>
      <c r="E134" s="106"/>
      <c r="F134" s="82" t="s">
        <v>23</v>
      </c>
      <c r="G134" s="82"/>
    </row>
    <row r="136" spans="1:9" ht="31.5" x14ac:dyDescent="0.25">
      <c r="C136" s="85" t="s">
        <v>12</v>
      </c>
      <c r="D136" s="153" t="str">
        <f>D115</f>
        <v>ANO 2023</v>
      </c>
      <c r="E136" s="154"/>
      <c r="F136" s="184"/>
      <c r="G136" s="190"/>
      <c r="H136" s="190"/>
      <c r="I136" s="190"/>
    </row>
    <row r="137" spans="1:9" ht="15.75" x14ac:dyDescent="0.25">
      <c r="C137" s="85" t="s">
        <v>13</v>
      </c>
      <c r="D137" s="158">
        <f>'SERGIO-PRES'!D379</f>
        <v>0</v>
      </c>
      <c r="E137" s="159"/>
      <c r="F137" s="192"/>
      <c r="G137" s="193"/>
      <c r="H137" s="193"/>
      <c r="I137" s="193"/>
    </row>
    <row r="138" spans="1:9" ht="15" customHeight="1" x14ac:dyDescent="0.25">
      <c r="C138" s="160" t="s">
        <v>14</v>
      </c>
      <c r="D138" s="88">
        <f>'SERGIO-PRES'!E379</f>
        <v>0</v>
      </c>
      <c r="E138" s="87" t="str">
        <f>'SERGIO-PRES'!E385</f>
        <v>VEICULO SINDICATO</v>
      </c>
      <c r="F138" s="115"/>
      <c r="G138" s="119"/>
      <c r="H138" s="118"/>
      <c r="I138" s="119"/>
    </row>
    <row r="139" spans="1:9" ht="15" customHeight="1" x14ac:dyDescent="0.25">
      <c r="C139" s="160"/>
      <c r="D139" s="115">
        <f>'SERGIO-PRES'!E380</f>
        <v>0</v>
      </c>
      <c r="E139" s="89" t="str">
        <f>'SERGIO-PRES'!E386</f>
        <v>VEICULO SINDICATO</v>
      </c>
      <c r="F139" s="115"/>
      <c r="G139" s="119"/>
      <c r="H139" s="118"/>
      <c r="I139" s="119"/>
    </row>
    <row r="140" spans="1:9" ht="15" customHeight="1" x14ac:dyDescent="0.25">
      <c r="C140" s="160"/>
      <c r="D140" s="115" t="str">
        <f>'SERGIO-PRES'!E381</f>
        <v>VEICULO SINDICATO</v>
      </c>
      <c r="E140" s="89" t="str">
        <f>'SERGIO-PRES'!E387</f>
        <v>VEICULO SINDICATO</v>
      </c>
      <c r="F140" s="115"/>
      <c r="G140" s="119"/>
      <c r="H140" s="118"/>
      <c r="I140" s="119"/>
    </row>
    <row r="141" spans="1:9" ht="15" customHeight="1" x14ac:dyDescent="0.25">
      <c r="C141" s="160"/>
      <c r="D141" s="115" t="str">
        <f>'SERGIO-PRES'!E382</f>
        <v>VEICULO SINDICATO</v>
      </c>
      <c r="E141" s="89">
        <f>'SERGIO-PRES'!E388</f>
        <v>0</v>
      </c>
      <c r="F141" s="115"/>
      <c r="G141" s="119"/>
      <c r="H141" s="118"/>
      <c r="I141" s="119"/>
    </row>
    <row r="142" spans="1:9" ht="15" customHeight="1" x14ac:dyDescent="0.25">
      <c r="C142" s="160"/>
      <c r="D142" s="115" t="str">
        <f>'SERGIO-PRES'!E383</f>
        <v>VEICULO SINDICATO</v>
      </c>
      <c r="E142" s="89">
        <f>'SERGIO-PRES'!E389</f>
        <v>0</v>
      </c>
      <c r="F142" s="115"/>
      <c r="G142" s="119"/>
      <c r="H142" s="118"/>
      <c r="I142" s="119"/>
    </row>
    <row r="143" spans="1:9" ht="15.75" x14ac:dyDescent="0.25">
      <c r="C143" s="160"/>
      <c r="D143" s="116" t="str">
        <f>'SERGIO-PRES'!E384</f>
        <v>VEICULO SINDICATO</v>
      </c>
      <c r="E143" s="103">
        <f>'SERGIO-PRES'!E390</f>
        <v>0</v>
      </c>
      <c r="F143" s="161"/>
      <c r="G143" s="155"/>
      <c r="H143" s="155"/>
      <c r="I143" s="155"/>
    </row>
    <row r="144" spans="1:9" ht="15.75" x14ac:dyDescent="0.25">
      <c r="C144" s="160" t="s">
        <v>8</v>
      </c>
      <c r="D144" s="161">
        <f>'SERGIO-PRES'!F379</f>
        <v>0</v>
      </c>
      <c r="E144" s="164"/>
      <c r="F144" s="161"/>
      <c r="G144" s="155"/>
      <c r="H144" s="155"/>
      <c r="I144" s="155"/>
    </row>
    <row r="145" spans="3:9" ht="15.75" x14ac:dyDescent="0.25">
      <c r="C145" s="160"/>
      <c r="D145" s="161">
        <f>'SERGIO-PRES'!F380</f>
        <v>0</v>
      </c>
      <c r="E145" s="164"/>
      <c r="F145" s="146"/>
      <c r="G145" s="147"/>
      <c r="H145" s="147"/>
      <c r="I145" s="147"/>
    </row>
    <row r="146" spans="3:9" ht="15.75" x14ac:dyDescent="0.25">
      <c r="C146" s="160"/>
      <c r="D146" s="161">
        <f>'SERGIO-PRES'!F381</f>
        <v>2550</v>
      </c>
      <c r="E146" s="164"/>
      <c r="F146" s="146"/>
      <c r="G146" s="147"/>
      <c r="H146" s="147"/>
      <c r="I146" s="147"/>
    </row>
    <row r="147" spans="3:9" ht="15.75" x14ac:dyDescent="0.25">
      <c r="C147" s="160"/>
      <c r="D147" s="165">
        <f>'SERGIO-PRES'!F382</f>
        <v>0</v>
      </c>
      <c r="E147" s="157"/>
      <c r="F147" s="192"/>
      <c r="G147" s="193"/>
      <c r="H147" s="193"/>
      <c r="I147" s="193"/>
    </row>
    <row r="148" spans="3:9" ht="15.75" x14ac:dyDescent="0.25">
      <c r="C148" s="93" t="s">
        <v>15</v>
      </c>
      <c r="D148" s="144">
        <f>'SERGIO-PRES'!G379</f>
        <v>0</v>
      </c>
      <c r="E148" s="145"/>
      <c r="F148" s="192"/>
      <c r="G148" s="193"/>
      <c r="H148" s="193"/>
      <c r="I148" s="193"/>
    </row>
    <row r="149" spans="3:9" ht="15.75" x14ac:dyDescent="0.25">
      <c r="C149" s="94" t="s">
        <v>16</v>
      </c>
      <c r="D149" s="149">
        <f>'RESUMO 1'!H151+'RESUMO 2'!H149+'RESUMO 3'!H147+'RESUMO 4'!H147</f>
        <v>0</v>
      </c>
      <c r="E149" s="150"/>
      <c r="F149" s="201"/>
      <c r="G149" s="198"/>
      <c r="H149" s="198"/>
      <c r="I149" s="198"/>
    </row>
    <row r="150" spans="3:9" ht="15.75" x14ac:dyDescent="0.25">
      <c r="C150" s="94" t="s">
        <v>17</v>
      </c>
      <c r="D150" s="151">
        <f>'RESUMO 1'!H152+'RESUMO 2'!H150+'RESUMO 3'!H148+'RESUMO 4'!H148</f>
        <v>0</v>
      </c>
      <c r="E150" s="152"/>
      <c r="F150" s="201"/>
      <c r="G150" s="198"/>
      <c r="H150" s="198"/>
      <c r="I150" s="198"/>
    </row>
    <row r="151" spans="3:9" ht="31.5" x14ac:dyDescent="0.25">
      <c r="C151" s="95" t="s">
        <v>18</v>
      </c>
      <c r="D151" s="151">
        <f>'RESUMO 1'!H153+'RESUMO 2'!H151+'RESUMO 3'!H149+'RESUMO 4'!H149</f>
        <v>0</v>
      </c>
      <c r="E151" s="152"/>
      <c r="F151" s="195"/>
      <c r="G151" s="196"/>
      <c r="H151" s="196"/>
      <c r="I151" s="196"/>
    </row>
    <row r="152" spans="3:9" ht="15.75" x14ac:dyDescent="0.25">
      <c r="C152" s="85" t="s">
        <v>19</v>
      </c>
      <c r="D152" s="151">
        <f>SUM(D150:D151)</f>
        <v>0</v>
      </c>
      <c r="E152" s="152"/>
      <c r="F152" s="126"/>
    </row>
    <row r="154" spans="3:9" ht="15.75" x14ac:dyDescent="0.25">
      <c r="C154" s="96"/>
      <c r="D154" s="190"/>
      <c r="E154" s="190"/>
      <c r="F154" s="190"/>
      <c r="G154" s="190"/>
      <c r="H154" s="190"/>
      <c r="I154" s="190"/>
    </row>
    <row r="155" spans="3:9" ht="15.75" x14ac:dyDescent="0.25">
      <c r="C155" s="96"/>
      <c r="D155" s="190"/>
      <c r="E155" s="190"/>
      <c r="F155" s="190"/>
      <c r="G155" s="190"/>
      <c r="H155" s="190"/>
      <c r="I155" s="190"/>
    </row>
    <row r="156" spans="3:9" x14ac:dyDescent="0.25">
      <c r="C156" s="197"/>
      <c r="D156" s="119"/>
      <c r="E156" s="119"/>
      <c r="F156" s="118"/>
      <c r="G156" s="118"/>
      <c r="H156" s="118"/>
      <c r="I156" s="118"/>
    </row>
    <row r="157" spans="3:9" x14ac:dyDescent="0.25">
      <c r="C157" s="197"/>
      <c r="D157" s="119"/>
      <c r="E157" s="119"/>
      <c r="F157" s="118"/>
      <c r="G157" s="118"/>
      <c r="H157" s="118"/>
      <c r="I157" s="118"/>
    </row>
    <row r="158" spans="3:9" x14ac:dyDescent="0.25">
      <c r="C158" s="197"/>
      <c r="D158" s="119"/>
      <c r="E158" s="119"/>
      <c r="F158" s="118"/>
      <c r="G158" s="118"/>
      <c r="H158" s="118"/>
      <c r="I158" s="118"/>
    </row>
    <row r="159" spans="3:9" x14ac:dyDescent="0.25">
      <c r="C159" s="197"/>
      <c r="D159" s="119"/>
      <c r="E159" s="119"/>
      <c r="F159" s="118"/>
      <c r="G159" s="118"/>
      <c r="H159" s="118"/>
      <c r="I159" s="118"/>
    </row>
    <row r="160" spans="3:9" x14ac:dyDescent="0.25">
      <c r="C160" s="197"/>
      <c r="D160" s="119"/>
      <c r="E160" s="119"/>
      <c r="F160" s="118"/>
      <c r="G160" s="118"/>
      <c r="H160" s="118"/>
      <c r="I160" s="118"/>
    </row>
    <row r="161" spans="3:9" ht="15.75" x14ac:dyDescent="0.25">
      <c r="C161" s="197"/>
      <c r="D161" s="147"/>
      <c r="E161" s="147"/>
      <c r="F161" s="155"/>
      <c r="G161" s="155"/>
      <c r="H161" s="155"/>
      <c r="I161" s="155"/>
    </row>
    <row r="162" spans="3:9" ht="15.75" x14ac:dyDescent="0.25">
      <c r="C162" s="197"/>
      <c r="D162" s="147"/>
      <c r="E162" s="147"/>
      <c r="F162" s="155"/>
      <c r="G162" s="155"/>
      <c r="H162" s="155"/>
      <c r="I162" s="155"/>
    </row>
    <row r="163" spans="3:9" ht="15.75" x14ac:dyDescent="0.25">
      <c r="C163" s="197"/>
      <c r="D163" s="147"/>
      <c r="E163" s="147"/>
      <c r="F163" s="155"/>
      <c r="G163" s="155"/>
      <c r="H163" s="155"/>
      <c r="I163" s="155"/>
    </row>
    <row r="164" spans="3:9" ht="15.75" x14ac:dyDescent="0.25">
      <c r="C164" s="197"/>
      <c r="D164" s="147"/>
      <c r="E164" s="147"/>
      <c r="F164" s="155"/>
      <c r="G164" s="155"/>
      <c r="H164" s="155"/>
      <c r="I164" s="155"/>
    </row>
    <row r="165" spans="3:9" ht="15.75" x14ac:dyDescent="0.25">
      <c r="C165" s="127"/>
      <c r="D165" s="190"/>
      <c r="E165" s="190"/>
      <c r="F165" s="190"/>
      <c r="G165" s="190"/>
      <c r="H165" s="190"/>
      <c r="I165" s="190"/>
    </row>
    <row r="166" spans="3:9" ht="15.75" x14ac:dyDescent="0.25">
      <c r="C166" s="96"/>
      <c r="D166" s="193"/>
      <c r="E166" s="193"/>
      <c r="F166" s="193"/>
      <c r="G166" s="193"/>
      <c r="H166" s="193"/>
      <c r="I166" s="193"/>
    </row>
    <row r="167" spans="3:9" ht="15.75" x14ac:dyDescent="0.25">
      <c r="C167" s="96"/>
      <c r="D167" s="196"/>
      <c r="E167" s="196"/>
      <c r="F167" s="196"/>
      <c r="G167" s="196"/>
      <c r="H167" s="196"/>
      <c r="I167" s="196"/>
    </row>
    <row r="168" spans="3:9" ht="15.75" x14ac:dyDescent="0.25">
      <c r="C168" s="127"/>
      <c r="D168" s="196"/>
      <c r="E168" s="196"/>
      <c r="F168" s="196"/>
      <c r="G168" s="196"/>
      <c r="H168" s="198"/>
      <c r="I168" s="198"/>
    </row>
    <row r="169" spans="3:9" ht="15.75" x14ac:dyDescent="0.25">
      <c r="C169" s="96"/>
      <c r="D169" s="196"/>
      <c r="E169" s="196"/>
      <c r="F169" s="196"/>
      <c r="G169" s="196"/>
      <c r="H169" s="196"/>
      <c r="I169" s="196"/>
    </row>
  </sheetData>
  <mergeCells count="257">
    <mergeCell ref="F151:G151"/>
    <mergeCell ref="H151:I151"/>
    <mergeCell ref="D19:E19"/>
    <mergeCell ref="D20:E20"/>
    <mergeCell ref="D21:E21"/>
    <mergeCell ref="D149:E149"/>
    <mergeCell ref="F149:G149"/>
    <mergeCell ref="H149:I149"/>
    <mergeCell ref="D150:E150"/>
    <mergeCell ref="F150:G150"/>
    <mergeCell ref="H150:I150"/>
    <mergeCell ref="D147:E147"/>
    <mergeCell ref="F147:G147"/>
    <mergeCell ref="H147:I147"/>
    <mergeCell ref="D148:E148"/>
    <mergeCell ref="F148:G148"/>
    <mergeCell ref="H148:I148"/>
    <mergeCell ref="H144:I144"/>
    <mergeCell ref="D145:E145"/>
    <mergeCell ref="F145:G145"/>
    <mergeCell ref="H145:I145"/>
    <mergeCell ref="D146:E146"/>
    <mergeCell ref="F146:G146"/>
    <mergeCell ref="H146:I146"/>
    <mergeCell ref="F143:G143"/>
    <mergeCell ref="H143:I143"/>
    <mergeCell ref="D144:E144"/>
    <mergeCell ref="F144:G144"/>
    <mergeCell ref="F130:G130"/>
    <mergeCell ref="H130:I130"/>
    <mergeCell ref="D136:E136"/>
    <mergeCell ref="F136:G136"/>
    <mergeCell ref="H136:I136"/>
    <mergeCell ref="D129:E129"/>
    <mergeCell ref="F129:G129"/>
    <mergeCell ref="H129:I129"/>
    <mergeCell ref="D131:E131"/>
    <mergeCell ref="F127:G127"/>
    <mergeCell ref="H127:I127"/>
    <mergeCell ref="D127:E127"/>
    <mergeCell ref="D130:E130"/>
    <mergeCell ref="D137:E137"/>
    <mergeCell ref="F137:G137"/>
    <mergeCell ref="H137:I137"/>
    <mergeCell ref="F116:G116"/>
    <mergeCell ref="H116:I116"/>
    <mergeCell ref="F122:G122"/>
    <mergeCell ref="H122:I122"/>
    <mergeCell ref="D123:E123"/>
    <mergeCell ref="F123:G123"/>
    <mergeCell ref="D128:E128"/>
    <mergeCell ref="F128:G128"/>
    <mergeCell ref="H128:I128"/>
    <mergeCell ref="C117:C122"/>
    <mergeCell ref="C123:C126"/>
    <mergeCell ref="D126:E126"/>
    <mergeCell ref="F126:G126"/>
    <mergeCell ref="H126:I126"/>
    <mergeCell ref="D86:E86"/>
    <mergeCell ref="F86:G86"/>
    <mergeCell ref="H86:I86"/>
    <mergeCell ref="D115:E115"/>
    <mergeCell ref="F115:G115"/>
    <mergeCell ref="H115:I115"/>
    <mergeCell ref="D108:E108"/>
    <mergeCell ref="D109:E109"/>
    <mergeCell ref="C95:C100"/>
    <mergeCell ref="C101:C104"/>
    <mergeCell ref="D107:E107"/>
    <mergeCell ref="D116:E116"/>
    <mergeCell ref="H123:I123"/>
    <mergeCell ref="D124:E124"/>
    <mergeCell ref="F124:G124"/>
    <mergeCell ref="H124:I124"/>
    <mergeCell ref="D125:E125"/>
    <mergeCell ref="F125:G125"/>
    <mergeCell ref="H125:I125"/>
    <mergeCell ref="D84:E84"/>
    <mergeCell ref="F84:G84"/>
    <mergeCell ref="H84:I84"/>
    <mergeCell ref="D85:E85"/>
    <mergeCell ref="F85:G85"/>
    <mergeCell ref="H85:I85"/>
    <mergeCell ref="D87:E87"/>
    <mergeCell ref="D93:E93"/>
    <mergeCell ref="D94:E94"/>
    <mergeCell ref="D83:E83"/>
    <mergeCell ref="F83:G83"/>
    <mergeCell ref="H83:I83"/>
    <mergeCell ref="H79:I79"/>
    <mergeCell ref="D80:E80"/>
    <mergeCell ref="F80:G80"/>
    <mergeCell ref="H80:I80"/>
    <mergeCell ref="D81:E81"/>
    <mergeCell ref="F81:G81"/>
    <mergeCell ref="H81:I81"/>
    <mergeCell ref="D72:E72"/>
    <mergeCell ref="F72:G72"/>
    <mergeCell ref="H72:I72"/>
    <mergeCell ref="F78:G78"/>
    <mergeCell ref="H78:I78"/>
    <mergeCell ref="D79:E79"/>
    <mergeCell ref="F79:G79"/>
    <mergeCell ref="C73:C78"/>
    <mergeCell ref="C79:C82"/>
    <mergeCell ref="D82:E82"/>
    <mergeCell ref="F82:G82"/>
    <mergeCell ref="H82:I82"/>
    <mergeCell ref="C51:C56"/>
    <mergeCell ref="C57:C60"/>
    <mergeCell ref="D64:E64"/>
    <mergeCell ref="F64:G64"/>
    <mergeCell ref="H64:I64"/>
    <mergeCell ref="D71:E71"/>
    <mergeCell ref="F71:G71"/>
    <mergeCell ref="H71:I71"/>
    <mergeCell ref="D62:E62"/>
    <mergeCell ref="F62:G62"/>
    <mergeCell ref="H62:I62"/>
    <mergeCell ref="D63:E63"/>
    <mergeCell ref="F63:G63"/>
    <mergeCell ref="H63:I63"/>
    <mergeCell ref="F59:G59"/>
    <mergeCell ref="H59:I59"/>
    <mergeCell ref="D60:E60"/>
    <mergeCell ref="F60:G60"/>
    <mergeCell ref="H60:I60"/>
    <mergeCell ref="D61:E61"/>
    <mergeCell ref="F61:G61"/>
    <mergeCell ref="H61:I61"/>
    <mergeCell ref="F56:G56"/>
    <mergeCell ref="H56:I56"/>
    <mergeCell ref="H57:I57"/>
    <mergeCell ref="D58:E58"/>
    <mergeCell ref="F58:G58"/>
    <mergeCell ref="H58:I58"/>
    <mergeCell ref="D59:E59"/>
    <mergeCell ref="D49:E49"/>
    <mergeCell ref="F49:G49"/>
    <mergeCell ref="H49:I49"/>
    <mergeCell ref="D50:E50"/>
    <mergeCell ref="F50:G50"/>
    <mergeCell ref="H50:I50"/>
    <mergeCell ref="D168:E168"/>
    <mergeCell ref="F168:G168"/>
    <mergeCell ref="H168:I168"/>
    <mergeCell ref="H163:I163"/>
    <mergeCell ref="D164:E164"/>
    <mergeCell ref="F164:G164"/>
    <mergeCell ref="H164:I164"/>
    <mergeCell ref="D165:E165"/>
    <mergeCell ref="F165:G165"/>
    <mergeCell ref="H165:I165"/>
    <mergeCell ref="D154:E154"/>
    <mergeCell ref="F154:G154"/>
    <mergeCell ref="H154:I154"/>
    <mergeCell ref="D155:E155"/>
    <mergeCell ref="F155:G155"/>
    <mergeCell ref="H155:I155"/>
    <mergeCell ref="D57:E57"/>
    <mergeCell ref="D65:E65"/>
    <mergeCell ref="D169:E169"/>
    <mergeCell ref="F169:G169"/>
    <mergeCell ref="H169:I169"/>
    <mergeCell ref="D166:E166"/>
    <mergeCell ref="F166:G166"/>
    <mergeCell ref="H166:I166"/>
    <mergeCell ref="D167:E167"/>
    <mergeCell ref="F167:G167"/>
    <mergeCell ref="H167:I167"/>
    <mergeCell ref="D152:E152"/>
    <mergeCell ref="D101:E101"/>
    <mergeCell ref="D102:E102"/>
    <mergeCell ref="D103:E103"/>
    <mergeCell ref="D104:E104"/>
    <mergeCell ref="D105:E105"/>
    <mergeCell ref="D106:E106"/>
    <mergeCell ref="C156:C160"/>
    <mergeCell ref="C161:C164"/>
    <mergeCell ref="D161:E161"/>
    <mergeCell ref="F161:G161"/>
    <mergeCell ref="H161:I161"/>
    <mergeCell ref="D162:E162"/>
    <mergeCell ref="F162:G162"/>
    <mergeCell ref="H162:I162"/>
    <mergeCell ref="D163:E163"/>
    <mergeCell ref="F163:G163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H37:I37"/>
    <mergeCell ref="D38:E38"/>
    <mergeCell ref="F38:G38"/>
    <mergeCell ref="H38:I38"/>
    <mergeCell ref="D39:E39"/>
    <mergeCell ref="F39:G39"/>
    <mergeCell ref="H39:I39"/>
    <mergeCell ref="F35:G35"/>
    <mergeCell ref="H35:I35"/>
    <mergeCell ref="D36:E36"/>
    <mergeCell ref="F36:G36"/>
    <mergeCell ref="H36:I36"/>
    <mergeCell ref="D37:E37"/>
    <mergeCell ref="F37:G37"/>
    <mergeCell ref="D27:E27"/>
    <mergeCell ref="F27:G27"/>
    <mergeCell ref="H27:I27"/>
    <mergeCell ref="D28:E28"/>
    <mergeCell ref="F28:G28"/>
    <mergeCell ref="H28:I28"/>
    <mergeCell ref="F20:G20"/>
    <mergeCell ref="H20:I20"/>
    <mergeCell ref="F21:G21"/>
    <mergeCell ref="H21:I21"/>
    <mergeCell ref="H18:I18"/>
    <mergeCell ref="F19:G19"/>
    <mergeCell ref="H19:I19"/>
    <mergeCell ref="H15:I15"/>
    <mergeCell ref="D16:E16"/>
    <mergeCell ref="F16:G16"/>
    <mergeCell ref="H16:I16"/>
    <mergeCell ref="D17:E17"/>
    <mergeCell ref="F17:G17"/>
    <mergeCell ref="H17:I17"/>
    <mergeCell ref="C138:C143"/>
    <mergeCell ref="C144:C147"/>
    <mergeCell ref="D151:E151"/>
    <mergeCell ref="D5:E5"/>
    <mergeCell ref="F5:G5"/>
    <mergeCell ref="H5:I5"/>
    <mergeCell ref="D6:E6"/>
    <mergeCell ref="F6:G6"/>
    <mergeCell ref="H6:I6"/>
    <mergeCell ref="C29:C34"/>
    <mergeCell ref="C35:C38"/>
    <mergeCell ref="D35:E35"/>
    <mergeCell ref="C7:C12"/>
    <mergeCell ref="C13:C16"/>
    <mergeCell ref="D13:E13"/>
    <mergeCell ref="F13:G13"/>
    <mergeCell ref="H13:I13"/>
    <mergeCell ref="D14:E14"/>
    <mergeCell ref="F14:G14"/>
    <mergeCell ref="H14:I14"/>
    <mergeCell ref="D15:E15"/>
    <mergeCell ref="F15:G15"/>
    <mergeCell ref="D18:E18"/>
    <mergeCell ref="F18:G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7"/>
  <sheetViews>
    <sheetView topLeftCell="A85" workbookViewId="0">
      <selection activeCell="C90" sqref="C90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32.7109375" customWidth="1"/>
    <col min="4" max="4" width="20" bestFit="1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1'!$B$28</f>
        <v>BARTOLOMEU MANETTE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1'!$F$5</f>
        <v>DIRETOR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3</v>
      </c>
      <c r="B12" s="11" t="s">
        <v>42</v>
      </c>
      <c r="C12" s="11" t="s">
        <v>67</v>
      </c>
      <c r="D12" s="12" t="s">
        <v>44</v>
      </c>
      <c r="E12" s="12" t="s">
        <v>45</v>
      </c>
      <c r="F12" s="13">
        <v>300</v>
      </c>
      <c r="G12" s="13"/>
      <c r="H12" s="12">
        <v>1</v>
      </c>
      <c r="I12" s="139"/>
    </row>
    <row r="13" spans="1:9" outlineLevel="1" x14ac:dyDescent="0.25">
      <c r="A13" s="11">
        <v>5</v>
      </c>
      <c r="B13" s="11" t="s">
        <v>42</v>
      </c>
      <c r="C13" s="11" t="s">
        <v>43</v>
      </c>
      <c r="D13" s="12" t="s">
        <v>44</v>
      </c>
      <c r="E13" s="12" t="s">
        <v>45</v>
      </c>
      <c r="F13" s="13">
        <v>350</v>
      </c>
      <c r="G13" s="13"/>
      <c r="H13" s="12">
        <v>1</v>
      </c>
      <c r="I13" s="139"/>
    </row>
    <row r="14" spans="1:9" outlineLevel="1" x14ac:dyDescent="0.25">
      <c r="A14" s="11">
        <v>9</v>
      </c>
      <c r="B14" s="11" t="s">
        <v>42</v>
      </c>
      <c r="C14" s="11" t="s">
        <v>53</v>
      </c>
      <c r="D14" s="12" t="s">
        <v>63</v>
      </c>
      <c r="E14" s="12" t="s">
        <v>45</v>
      </c>
      <c r="F14" s="13">
        <v>400</v>
      </c>
      <c r="G14" s="13"/>
      <c r="H14" s="12">
        <v>1</v>
      </c>
      <c r="I14" s="139"/>
    </row>
    <row r="15" spans="1:9" outlineLevel="1" x14ac:dyDescent="0.25">
      <c r="A15" s="11">
        <v>11</v>
      </c>
      <c r="B15" s="11" t="s">
        <v>42</v>
      </c>
      <c r="C15" s="11" t="s">
        <v>47</v>
      </c>
      <c r="D15" s="12" t="s">
        <v>44</v>
      </c>
      <c r="E15" s="12" t="s">
        <v>45</v>
      </c>
      <c r="F15" s="13">
        <v>300</v>
      </c>
      <c r="G15" s="13"/>
      <c r="H15" s="12">
        <v>1</v>
      </c>
      <c r="I15" s="139"/>
    </row>
    <row r="16" spans="1:9" outlineLevel="1" x14ac:dyDescent="0.25">
      <c r="A16" s="11">
        <v>25</v>
      </c>
      <c r="B16" s="11" t="s">
        <v>42</v>
      </c>
      <c r="C16" s="11" t="s">
        <v>110</v>
      </c>
      <c r="D16" s="12" t="s">
        <v>44</v>
      </c>
      <c r="E16" s="12" t="s">
        <v>45</v>
      </c>
      <c r="F16" s="13">
        <v>400</v>
      </c>
      <c r="G16" s="13"/>
      <c r="H16" s="12">
        <v>1</v>
      </c>
      <c r="I16" s="139"/>
    </row>
    <row r="17" spans="1:9" outlineLevel="1" x14ac:dyDescent="0.25">
      <c r="A17" s="11"/>
      <c r="B17" s="11"/>
      <c r="C17" s="11"/>
      <c r="D17" s="12"/>
      <c r="E17" s="12"/>
      <c r="F17" s="13"/>
      <c r="G17" s="13"/>
      <c r="H17" s="12">
        <v>1</v>
      </c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/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BOITUVA</v>
      </c>
      <c r="D33" s="16" t="str">
        <f>D12</f>
        <v>VISITA A BASE</v>
      </c>
      <c r="E33" s="16" t="str">
        <f>E12</f>
        <v>VEICULO SINDICATO</v>
      </c>
      <c r="F33" s="17">
        <f>SUM(F12:F31)</f>
        <v>1750</v>
      </c>
      <c r="G33" s="17">
        <f>SUM(G12:G31)</f>
        <v>0</v>
      </c>
      <c r="H33" s="22">
        <f>SUM(H12:H32)</f>
        <v>6</v>
      </c>
      <c r="I33" s="139"/>
    </row>
    <row r="34" spans="1:9" outlineLevel="1" x14ac:dyDescent="0.25">
      <c r="A34" s="23"/>
      <c r="B34" s="18"/>
      <c r="C34" s="18" t="str">
        <f t="shared" ref="C34:E42" si="0">C13</f>
        <v>ITAPETININGA</v>
      </c>
      <c r="D34" s="18" t="str">
        <f t="shared" si="0"/>
        <v>VISITA A BASE</v>
      </c>
      <c r="E34" s="18" t="str">
        <f t="shared" si="0"/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CONCHAS</v>
      </c>
      <c r="D35" s="18" t="str">
        <f t="shared" si="0"/>
        <v>TRABALHO DE BASE</v>
      </c>
      <c r="E35" s="18" t="str">
        <f t="shared" si="0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ITU</v>
      </c>
      <c r="D36" s="18" t="str">
        <f t="shared" si="0"/>
        <v>VISITA A BASE</v>
      </c>
      <c r="E36" s="18" t="str">
        <f t="shared" si="0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 t="str">
        <f t="shared" si="0"/>
        <v>CAPAO BONITO</v>
      </c>
      <c r="D37" s="18" t="str">
        <f t="shared" si="0"/>
        <v>VISITA A BASE</v>
      </c>
      <c r="E37" s="18" t="str">
        <f t="shared" si="0"/>
        <v>VEICULO SINDICATO</v>
      </c>
      <c r="F37" s="19"/>
      <c r="G37" s="19"/>
      <c r="H37" s="24"/>
      <c r="I37" s="139"/>
    </row>
    <row r="38" spans="1:9" outlineLevel="1" x14ac:dyDescent="0.25">
      <c r="A38" s="23"/>
      <c r="B38" s="18"/>
      <c r="C38" s="18">
        <f t="shared" si="0"/>
        <v>0</v>
      </c>
      <c r="D38" s="18">
        <f>D17</f>
        <v>0</v>
      </c>
      <c r="E38" s="18">
        <f t="shared" si="0"/>
        <v>0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0"/>
        <v>0</v>
      </c>
      <c r="D39" s="18">
        <f>D18</f>
        <v>0</v>
      </c>
      <c r="E39" s="18">
        <f t="shared" si="0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0"/>
        <v>0</v>
      </c>
      <c r="D40" s="18">
        <f>D19</f>
        <v>0</v>
      </c>
      <c r="E40" s="18">
        <f t="shared" si="0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0"/>
        <v>0</v>
      </c>
      <c r="D41" s="18">
        <f>D20</f>
        <v>0</v>
      </c>
      <c r="E41" s="18">
        <f t="shared" si="0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0"/>
        <v>0</v>
      </c>
      <c r="D42" s="26">
        <f>D21</f>
        <v>0</v>
      </c>
      <c r="E42" s="26">
        <f t="shared" si="0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BARTOLOMEU MANETTE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DIRETOR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2</v>
      </c>
      <c r="B50" s="37" t="s">
        <v>42</v>
      </c>
      <c r="C50" s="37" t="s">
        <v>65</v>
      </c>
      <c r="D50" s="38" t="s">
        <v>44</v>
      </c>
      <c r="E50" s="38" t="s">
        <v>45</v>
      </c>
      <c r="F50" s="39">
        <v>400</v>
      </c>
      <c r="G50" s="39"/>
      <c r="H50" s="38">
        <v>1</v>
      </c>
      <c r="I50" s="139"/>
    </row>
    <row r="51" spans="1:9" outlineLevel="1" x14ac:dyDescent="0.25">
      <c r="A51" s="37">
        <v>7</v>
      </c>
      <c r="B51" s="37" t="s">
        <v>42</v>
      </c>
      <c r="C51" s="37" t="s">
        <v>66</v>
      </c>
      <c r="D51" s="38" t="s">
        <v>44</v>
      </c>
      <c r="E51" s="38" t="s">
        <v>45</v>
      </c>
      <c r="F51" s="39">
        <v>400</v>
      </c>
      <c r="G51" s="39"/>
      <c r="H51" s="38">
        <v>1</v>
      </c>
      <c r="I51" s="139"/>
    </row>
    <row r="52" spans="1:9" outlineLevel="1" x14ac:dyDescent="0.25">
      <c r="A52" s="37">
        <v>14</v>
      </c>
      <c r="B52" s="37" t="s">
        <v>42</v>
      </c>
      <c r="C52" s="37" t="s">
        <v>114</v>
      </c>
      <c r="D52" s="38" t="s">
        <v>44</v>
      </c>
      <c r="E52" s="38" t="s">
        <v>45</v>
      </c>
      <c r="F52" s="39">
        <v>400</v>
      </c>
      <c r="G52" s="39"/>
      <c r="H52" s="38">
        <v>1</v>
      </c>
      <c r="I52" s="139"/>
    </row>
    <row r="53" spans="1:9" outlineLevel="1" x14ac:dyDescent="0.25">
      <c r="A53" s="37">
        <v>16</v>
      </c>
      <c r="B53" s="37" t="s">
        <v>42</v>
      </c>
      <c r="C53" s="37" t="s">
        <v>47</v>
      </c>
      <c r="D53" s="38" t="s">
        <v>44</v>
      </c>
      <c r="E53" s="38" t="s">
        <v>45</v>
      </c>
      <c r="F53" s="39">
        <v>300</v>
      </c>
      <c r="G53" s="39"/>
      <c r="H53" s="38">
        <v>1</v>
      </c>
      <c r="I53" s="139"/>
    </row>
    <row r="54" spans="1:9" outlineLevel="1" x14ac:dyDescent="0.25">
      <c r="A54" s="37">
        <v>21</v>
      </c>
      <c r="B54" s="37" t="s">
        <v>42</v>
      </c>
      <c r="C54" s="37" t="s">
        <v>53</v>
      </c>
      <c r="D54" s="38" t="s">
        <v>44</v>
      </c>
      <c r="E54" s="38" t="s">
        <v>45</v>
      </c>
      <c r="F54" s="39">
        <v>400</v>
      </c>
      <c r="G54" s="39"/>
      <c r="H54" s="38">
        <v>1</v>
      </c>
      <c r="I54" s="139"/>
    </row>
    <row r="55" spans="1:9" outlineLevel="1" x14ac:dyDescent="0.25">
      <c r="A55" s="37"/>
      <c r="B55" s="37"/>
      <c r="C55" s="37"/>
      <c r="D55" s="38"/>
      <c r="E55" s="38"/>
      <c r="F55" s="39"/>
      <c r="G55" s="39"/>
      <c r="H55" s="38">
        <v>1</v>
      </c>
      <c r="I55" s="139"/>
    </row>
    <row r="56" spans="1:9" outlineLevel="1" x14ac:dyDescent="0.25">
      <c r="A56" s="37"/>
      <c r="B56" s="37"/>
      <c r="C56" s="37"/>
      <c r="D56" s="38"/>
      <c r="E56" s="38"/>
      <c r="F56" s="39"/>
      <c r="G56" s="39"/>
      <c r="H56" s="38"/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ANGATUBA</v>
      </c>
      <c r="D71" s="44" t="str">
        <f>D50</f>
        <v>VISITA A BASE</v>
      </c>
      <c r="E71" s="44" t="str">
        <f>E50</f>
        <v>VEICULO SINDICATO</v>
      </c>
      <c r="F71" s="45">
        <f>SUM(F50:F69)</f>
        <v>1900</v>
      </c>
      <c r="G71" s="45">
        <f>SUM(G50:G69)</f>
        <v>0</v>
      </c>
      <c r="H71" s="46">
        <f>SUM(H50:H70)</f>
        <v>6</v>
      </c>
      <c r="I71" s="139"/>
    </row>
    <row r="72" spans="1:9" outlineLevel="1" x14ac:dyDescent="0.25">
      <c r="A72" s="47"/>
      <c r="B72" s="113"/>
      <c r="C72" s="48" t="str">
        <f t="shared" ref="C72:E80" si="1">C51</f>
        <v>ITARARÉ</v>
      </c>
      <c r="D72" s="48" t="str">
        <f t="shared" si="1"/>
        <v>VISITA A BASE</v>
      </c>
      <c r="E72" s="48" t="str">
        <f t="shared" si="1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1"/>
        <v>TIETE/PORTO FELIZ</v>
      </c>
      <c r="D73" s="48" t="str">
        <f t="shared" si="1"/>
        <v>VISITA A BASE</v>
      </c>
      <c r="E73" s="48" t="str">
        <f t="shared" si="1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1"/>
        <v>ITU</v>
      </c>
      <c r="D74" s="48" t="str">
        <f t="shared" si="1"/>
        <v>VISITA A BASE</v>
      </c>
      <c r="E74" s="48" t="str">
        <f t="shared" si="1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 t="str">
        <f t="shared" si="1"/>
        <v>CONCHAS</v>
      </c>
      <c r="D75" s="48" t="str">
        <f t="shared" si="1"/>
        <v>VISITA A BASE</v>
      </c>
      <c r="E75" s="48" t="str">
        <f t="shared" si="1"/>
        <v>VEICULO SINDICATO</v>
      </c>
      <c r="F75" s="49"/>
      <c r="G75" s="49"/>
      <c r="H75" s="50"/>
      <c r="I75" s="139"/>
    </row>
    <row r="76" spans="1:9" outlineLevel="1" x14ac:dyDescent="0.25">
      <c r="A76" s="47"/>
      <c r="B76" s="113"/>
      <c r="C76" s="48">
        <f t="shared" si="1"/>
        <v>0</v>
      </c>
      <c r="D76" s="48">
        <f t="shared" si="1"/>
        <v>0</v>
      </c>
      <c r="E76" s="48">
        <f t="shared" si="1"/>
        <v>0</v>
      </c>
      <c r="F76" s="49"/>
      <c r="G76" s="49"/>
      <c r="H76" s="50"/>
      <c r="I76" s="139"/>
    </row>
    <row r="77" spans="1:9" outlineLevel="1" x14ac:dyDescent="0.25">
      <c r="A77" s="47"/>
      <c r="B77" s="113"/>
      <c r="C77" s="48">
        <f t="shared" si="1"/>
        <v>0</v>
      </c>
      <c r="D77" s="48">
        <f t="shared" si="1"/>
        <v>0</v>
      </c>
      <c r="E77" s="48">
        <f t="shared" si="1"/>
        <v>0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1"/>
        <v>0</v>
      </c>
      <c r="D78" s="48">
        <f t="shared" si="1"/>
        <v>0</v>
      </c>
      <c r="E78" s="48">
        <f t="shared" si="1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1"/>
        <v>0</v>
      </c>
      <c r="D79" s="48">
        <f t="shared" si="1"/>
        <v>0</v>
      </c>
      <c r="E79" s="48">
        <f t="shared" si="1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1"/>
        <v>0</v>
      </c>
      <c r="D80" s="52">
        <f t="shared" si="1"/>
        <v>0</v>
      </c>
      <c r="E80" s="52">
        <f t="shared" si="1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BARTOLOMEU MANETTE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DIRETOR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4</v>
      </c>
      <c r="B88" s="63" t="s">
        <v>42</v>
      </c>
      <c r="C88" s="63" t="s">
        <v>52</v>
      </c>
      <c r="D88" s="64" t="s">
        <v>44</v>
      </c>
      <c r="E88" s="64" t="s">
        <v>45</v>
      </c>
      <c r="F88" s="65">
        <v>400</v>
      </c>
      <c r="G88" s="65"/>
      <c r="H88" s="64">
        <v>1</v>
      </c>
      <c r="I88" s="139"/>
    </row>
    <row r="89" spans="1:9" outlineLevel="1" x14ac:dyDescent="0.25">
      <c r="A89" s="63">
        <v>6</v>
      </c>
      <c r="B89" s="63" t="s">
        <v>42</v>
      </c>
      <c r="C89" s="63" t="s">
        <v>43</v>
      </c>
      <c r="D89" s="64" t="s">
        <v>44</v>
      </c>
      <c r="E89" s="64" t="s">
        <v>45</v>
      </c>
      <c r="F89" s="65">
        <v>350</v>
      </c>
      <c r="G89" s="65"/>
      <c r="H89" s="64">
        <v>1</v>
      </c>
      <c r="I89" s="139"/>
    </row>
    <row r="90" spans="1:9" outlineLevel="1" x14ac:dyDescent="0.25">
      <c r="A90" s="63">
        <v>11</v>
      </c>
      <c r="B90" s="63" t="s">
        <v>42</v>
      </c>
      <c r="C90" s="63" t="s">
        <v>53</v>
      </c>
      <c r="D90" s="64" t="s">
        <v>44</v>
      </c>
      <c r="E90" s="64" t="s">
        <v>45</v>
      </c>
      <c r="F90" s="65">
        <v>400</v>
      </c>
      <c r="G90" s="65"/>
      <c r="H90" s="64">
        <v>1</v>
      </c>
      <c r="I90" s="139"/>
    </row>
    <row r="91" spans="1:9" outlineLevel="1" x14ac:dyDescent="0.25">
      <c r="A91" s="63">
        <v>20</v>
      </c>
      <c r="B91" s="63" t="s">
        <v>42</v>
      </c>
      <c r="C91" s="63" t="s">
        <v>69</v>
      </c>
      <c r="D91" s="64" t="s">
        <v>44</v>
      </c>
      <c r="E91" s="64" t="s">
        <v>45</v>
      </c>
      <c r="F91" s="65">
        <v>400</v>
      </c>
      <c r="G91" s="65"/>
      <c r="H91" s="64">
        <v>1</v>
      </c>
      <c r="I91" s="139"/>
    </row>
    <row r="92" spans="1:9" outlineLevel="1" x14ac:dyDescent="0.25">
      <c r="A92" s="63">
        <v>26</v>
      </c>
      <c r="B92" s="63" t="s">
        <v>42</v>
      </c>
      <c r="C92" s="63" t="s">
        <v>86</v>
      </c>
      <c r="D92" s="64" t="s">
        <v>63</v>
      </c>
      <c r="E92" s="64" t="s">
        <v>45</v>
      </c>
      <c r="F92" s="65">
        <v>400</v>
      </c>
      <c r="G92" s="65"/>
      <c r="H92" s="64">
        <v>1</v>
      </c>
      <c r="I92" s="139"/>
    </row>
    <row r="93" spans="1:9" outlineLevel="1" x14ac:dyDescent="0.25">
      <c r="A93" s="63">
        <v>27</v>
      </c>
      <c r="B93" s="63" t="s">
        <v>42</v>
      </c>
      <c r="C93" s="63" t="s">
        <v>74</v>
      </c>
      <c r="D93" s="64" t="s">
        <v>63</v>
      </c>
      <c r="E93" s="64" t="s">
        <v>45</v>
      </c>
      <c r="F93" s="65">
        <v>300</v>
      </c>
      <c r="G93" s="65"/>
      <c r="H93" s="64">
        <v>1</v>
      </c>
      <c r="I93" s="139"/>
    </row>
    <row r="94" spans="1:9" outlineLevel="1" x14ac:dyDescent="0.25">
      <c r="A94" s="63"/>
      <c r="B94" s="63"/>
      <c r="C94" s="63"/>
      <c r="D94" s="64"/>
      <c r="E94" s="64"/>
      <c r="F94" s="65"/>
      <c r="G94" s="65"/>
      <c r="H94" s="64"/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CAPÃO BONITO</v>
      </c>
      <c r="D109" s="70" t="str">
        <f>D88</f>
        <v>VISITA A BASE</v>
      </c>
      <c r="E109" s="70" t="str">
        <f>E88</f>
        <v>VEICULO SINDICATO</v>
      </c>
      <c r="F109" s="71">
        <f>SUM(F88:F107)</f>
        <v>2250</v>
      </c>
      <c r="G109" s="71">
        <f>SUM(G88:G107)</f>
        <v>0</v>
      </c>
      <c r="H109" s="72">
        <f>SUM(H88:H108)</f>
        <v>6</v>
      </c>
      <c r="I109" s="139"/>
    </row>
    <row r="110" spans="1:9" outlineLevel="1" x14ac:dyDescent="0.25">
      <c r="A110" s="73"/>
      <c r="B110" s="74"/>
      <c r="C110" s="74" t="str">
        <f t="shared" ref="C110:E118" si="2">C89</f>
        <v>ITAPETININGA</v>
      </c>
      <c r="D110" s="74" t="str">
        <f t="shared" si="2"/>
        <v>VISITA A BASE</v>
      </c>
      <c r="E110" s="74" t="str">
        <f t="shared" si="2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2"/>
        <v>CONCHAS</v>
      </c>
      <c r="D111" s="74" t="str">
        <f t="shared" si="2"/>
        <v>VISITA A BASE</v>
      </c>
      <c r="E111" s="74" t="str">
        <f t="shared" si="2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 t="str">
        <f t="shared" si="2"/>
        <v>LARANJAL PAULISTA</v>
      </c>
      <c r="D112" s="74" t="str">
        <f t="shared" si="2"/>
        <v>VISITA A BASE</v>
      </c>
      <c r="E112" s="74" t="str">
        <f t="shared" si="2"/>
        <v>VEICULO SINDICATO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 t="str">
        <f t="shared" si="2"/>
        <v>ITAPEVA/ITARARÉ</v>
      </c>
      <c r="D113" s="74" t="str">
        <f t="shared" si="2"/>
        <v>TRABALHO DE BASE</v>
      </c>
      <c r="E113" s="74" t="str">
        <f t="shared" si="2"/>
        <v>VEICULO SINDICATO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 t="str">
        <f t="shared" si="2"/>
        <v>VOTORANTIM/IBIUNA</v>
      </c>
      <c r="D114" s="74" t="str">
        <f t="shared" si="2"/>
        <v>TRABALHO DE BASE</v>
      </c>
      <c r="E114" s="74" t="str">
        <f t="shared" si="2"/>
        <v>VEICULO SINDICATO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>
        <f t="shared" si="2"/>
        <v>0</v>
      </c>
      <c r="D115" s="74">
        <f t="shared" si="2"/>
        <v>0</v>
      </c>
      <c r="E115" s="74">
        <f t="shared" si="2"/>
        <v>0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2"/>
        <v>0</v>
      </c>
      <c r="D116" s="74">
        <f t="shared" si="2"/>
        <v>0</v>
      </c>
      <c r="E116" s="74">
        <f t="shared" si="2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2"/>
        <v>0</v>
      </c>
      <c r="D117" s="74">
        <f t="shared" si="2"/>
        <v>0</v>
      </c>
      <c r="E117" s="74">
        <f t="shared" si="2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2"/>
        <v>0</v>
      </c>
      <c r="D118" s="78">
        <f t="shared" si="2"/>
        <v>0</v>
      </c>
      <c r="E118" s="78">
        <f t="shared" si="2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B84</f>
        <v>BARTOLOMEU MANETTE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'RESUMO 1'!$F$5</f>
        <v>DIRETOR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3</v>
      </c>
      <c r="B128" s="11" t="s">
        <v>42</v>
      </c>
      <c r="C128" s="11" t="s">
        <v>69</v>
      </c>
      <c r="D128" s="12" t="s">
        <v>44</v>
      </c>
      <c r="E128" s="12" t="s">
        <v>45</v>
      </c>
      <c r="F128" s="13">
        <v>400</v>
      </c>
      <c r="G128" s="13"/>
      <c r="H128" s="12">
        <v>1</v>
      </c>
      <c r="I128" s="139"/>
    </row>
    <row r="129" spans="1:9" outlineLevel="1" x14ac:dyDescent="0.25">
      <c r="A129" s="11">
        <v>12</v>
      </c>
      <c r="B129" s="11" t="s">
        <v>42</v>
      </c>
      <c r="C129" s="11" t="s">
        <v>53</v>
      </c>
      <c r="D129" s="12" t="s">
        <v>44</v>
      </c>
      <c r="E129" s="12" t="s">
        <v>45</v>
      </c>
      <c r="F129" s="13">
        <v>400</v>
      </c>
      <c r="G129" s="13"/>
      <c r="H129" s="12">
        <v>1</v>
      </c>
      <c r="I129" s="139"/>
    </row>
    <row r="130" spans="1:9" outlineLevel="1" x14ac:dyDescent="0.25">
      <c r="A130" s="11">
        <v>14</v>
      </c>
      <c r="B130" s="11" t="s">
        <v>42</v>
      </c>
      <c r="C130" s="11" t="s">
        <v>43</v>
      </c>
      <c r="D130" s="12" t="s">
        <v>44</v>
      </c>
      <c r="E130" s="12" t="s">
        <v>45</v>
      </c>
      <c r="F130" s="13">
        <v>350</v>
      </c>
      <c r="G130" s="13"/>
      <c r="H130" s="12">
        <v>1</v>
      </c>
      <c r="I130" s="139"/>
    </row>
    <row r="131" spans="1:9" outlineLevel="1" x14ac:dyDescent="0.25">
      <c r="A131" s="11">
        <v>19</v>
      </c>
      <c r="B131" s="11" t="s">
        <v>42</v>
      </c>
      <c r="C131" s="11" t="s">
        <v>66</v>
      </c>
      <c r="D131" s="12" t="s">
        <v>44</v>
      </c>
      <c r="E131" s="12" t="s">
        <v>45</v>
      </c>
      <c r="F131" s="13">
        <v>400</v>
      </c>
      <c r="G131" s="13"/>
      <c r="H131" s="12">
        <v>1</v>
      </c>
      <c r="I131" s="139"/>
    </row>
    <row r="132" spans="1:9" outlineLevel="1" x14ac:dyDescent="0.25">
      <c r="A132" s="11">
        <v>26</v>
      </c>
      <c r="B132" s="11" t="s">
        <v>42</v>
      </c>
      <c r="C132" s="11" t="s">
        <v>52</v>
      </c>
      <c r="D132" s="12" t="s">
        <v>44</v>
      </c>
      <c r="E132" s="12" t="s">
        <v>45</v>
      </c>
      <c r="F132" s="13">
        <v>400</v>
      </c>
      <c r="G132" s="13"/>
      <c r="H132" s="12">
        <v>1</v>
      </c>
      <c r="I132" s="139"/>
    </row>
    <row r="133" spans="1:9" outlineLevel="1" x14ac:dyDescent="0.25">
      <c r="A133" s="11"/>
      <c r="B133" s="11"/>
      <c r="C133" s="11"/>
      <c r="D133" s="12"/>
      <c r="E133" s="12"/>
      <c r="F133" s="13"/>
      <c r="G133" s="13"/>
      <c r="H133" s="12"/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LARANJAL PAULISTA</v>
      </c>
      <c r="D149" s="16" t="str">
        <f>D128</f>
        <v>VISITA A BASE</v>
      </c>
      <c r="E149" s="16" t="str">
        <f>E128</f>
        <v>VEICULO SINDICATO</v>
      </c>
      <c r="F149" s="17">
        <f>SUM(F128:F147)</f>
        <v>1950</v>
      </c>
      <c r="G149" s="17">
        <f>SUM(G128:G147)</f>
        <v>0</v>
      </c>
      <c r="H149" s="22">
        <f>SUM(H128:H148)</f>
        <v>5</v>
      </c>
      <c r="I149" s="139"/>
    </row>
    <row r="150" spans="1:9" outlineLevel="1" x14ac:dyDescent="0.25">
      <c r="A150" s="23"/>
      <c r="B150" s="18"/>
      <c r="C150" s="18" t="str">
        <f t="shared" ref="C150:E158" si="3">C129</f>
        <v>CONCHAS</v>
      </c>
      <c r="D150" s="18" t="str">
        <f t="shared" si="3"/>
        <v>VISITA A BASE</v>
      </c>
      <c r="E150" s="18" t="str">
        <f t="shared" si="3"/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3"/>
        <v>ITAPETININGA</v>
      </c>
      <c r="D151" s="18" t="str">
        <f t="shared" si="3"/>
        <v>VISITA A BASE</v>
      </c>
      <c r="E151" s="18" t="str">
        <f t="shared" si="3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3"/>
        <v>ITARARÉ</v>
      </c>
      <c r="D152" s="18" t="str">
        <f t="shared" si="3"/>
        <v>VISITA A BASE</v>
      </c>
      <c r="E152" s="18" t="str">
        <f t="shared" si="3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 t="str">
        <f t="shared" si="3"/>
        <v>CAPÃO BONITO</v>
      </c>
      <c r="D153" s="18" t="str">
        <f t="shared" si="3"/>
        <v>VISITA A BASE</v>
      </c>
      <c r="E153" s="18" t="str">
        <f t="shared" si="3"/>
        <v>VEICULO SINDICATO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>
        <f t="shared" si="3"/>
        <v>0</v>
      </c>
      <c r="D154" s="18">
        <f>D133</f>
        <v>0</v>
      </c>
      <c r="E154" s="18">
        <f t="shared" si="3"/>
        <v>0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3"/>
        <v>0</v>
      </c>
      <c r="D155" s="18">
        <f>D134</f>
        <v>0</v>
      </c>
      <c r="E155" s="18">
        <f t="shared" si="3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3"/>
        <v>0</v>
      </c>
      <c r="D156" s="18">
        <f>D135</f>
        <v>0</v>
      </c>
      <c r="E156" s="18">
        <f t="shared" si="3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3"/>
        <v>0</v>
      </c>
      <c r="D157" s="18">
        <f>D136</f>
        <v>0</v>
      </c>
      <c r="E157" s="18">
        <f t="shared" si="3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3"/>
        <v>0</v>
      </c>
      <c r="D158" s="26">
        <f>D137</f>
        <v>0</v>
      </c>
      <c r="E158" s="26">
        <f t="shared" si="3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BARTOLOMEU MANETTE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DIRETOR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3</v>
      </c>
      <c r="B166" s="37" t="s">
        <v>42</v>
      </c>
      <c r="C166" s="37" t="s">
        <v>53</v>
      </c>
      <c r="D166" s="38" t="s">
        <v>44</v>
      </c>
      <c r="E166" s="38" t="s">
        <v>45</v>
      </c>
      <c r="F166" s="39">
        <v>400</v>
      </c>
      <c r="G166" s="39"/>
      <c r="H166" s="38"/>
      <c r="I166" s="139"/>
    </row>
    <row r="167" spans="1:9" outlineLevel="1" x14ac:dyDescent="0.25">
      <c r="A167" s="37">
        <v>9</v>
      </c>
      <c r="B167" s="37" t="s">
        <v>42</v>
      </c>
      <c r="C167" s="37" t="s">
        <v>43</v>
      </c>
      <c r="D167" s="38" t="s">
        <v>44</v>
      </c>
      <c r="E167" s="38" t="s">
        <v>45</v>
      </c>
      <c r="F167" s="39">
        <v>350</v>
      </c>
      <c r="G167" s="39"/>
      <c r="H167" s="38"/>
      <c r="I167" s="139"/>
    </row>
    <row r="168" spans="1:9" outlineLevel="1" x14ac:dyDescent="0.25">
      <c r="A168" s="37">
        <v>15</v>
      </c>
      <c r="B168" s="37" t="s">
        <v>42</v>
      </c>
      <c r="C168" s="37" t="s">
        <v>73</v>
      </c>
      <c r="D168" s="38" t="s">
        <v>44</v>
      </c>
      <c r="E168" s="38" t="s">
        <v>45</v>
      </c>
      <c r="F168" s="39">
        <v>350</v>
      </c>
      <c r="G168" s="39"/>
      <c r="H168" s="38"/>
      <c r="I168" s="139"/>
    </row>
    <row r="169" spans="1:9" outlineLevel="1" x14ac:dyDescent="0.25">
      <c r="A169" s="37">
        <v>16</v>
      </c>
      <c r="B169" s="37" t="s">
        <v>42</v>
      </c>
      <c r="C169" s="37" t="s">
        <v>69</v>
      </c>
      <c r="D169" s="38" t="s">
        <v>44</v>
      </c>
      <c r="E169" s="38" t="s">
        <v>45</v>
      </c>
      <c r="F169" s="39">
        <v>400</v>
      </c>
      <c r="G169" s="39"/>
      <c r="H169" s="38"/>
      <c r="I169" s="139"/>
    </row>
    <row r="170" spans="1:9" outlineLevel="1" x14ac:dyDescent="0.25">
      <c r="A170" s="37">
        <v>29</v>
      </c>
      <c r="B170" s="37" t="s">
        <v>42</v>
      </c>
      <c r="C170" s="37" t="s">
        <v>52</v>
      </c>
      <c r="D170" s="38" t="s">
        <v>44</v>
      </c>
      <c r="E170" s="38" t="s">
        <v>45</v>
      </c>
      <c r="F170" s="39">
        <v>400</v>
      </c>
      <c r="G170" s="39"/>
      <c r="H170" s="38"/>
      <c r="I170" s="139"/>
    </row>
    <row r="171" spans="1:9" outlineLevel="1" x14ac:dyDescent="0.25">
      <c r="A171" s="37"/>
      <c r="B171" s="37"/>
      <c r="C171" s="37"/>
      <c r="D171" s="38"/>
      <c r="E171" s="38"/>
      <c r="F171" s="39"/>
      <c r="G171" s="39"/>
      <c r="H171" s="38"/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CONCHAS</v>
      </c>
      <c r="D187" s="44" t="str">
        <f>D166</f>
        <v>VISITA A BASE</v>
      </c>
      <c r="E187" s="44" t="str">
        <f>E166</f>
        <v>VEICULO SINDICATO</v>
      </c>
      <c r="F187" s="45">
        <f>SUM(F166:F185)</f>
        <v>1900</v>
      </c>
      <c r="G187" s="45">
        <f>SUM(G166:G185)</f>
        <v>0</v>
      </c>
      <c r="H187" s="46">
        <f>SUM(H166:H186)</f>
        <v>0</v>
      </c>
      <c r="I187" s="139"/>
    </row>
    <row r="188" spans="1:9" outlineLevel="1" x14ac:dyDescent="0.25">
      <c r="A188" s="47"/>
      <c r="B188" s="113"/>
      <c r="C188" s="48" t="str">
        <f t="shared" ref="C188:E196" si="4">C167</f>
        <v>ITAPETININGA</v>
      </c>
      <c r="D188" s="48" t="str">
        <f t="shared" si="4"/>
        <v>VISITA A BASE</v>
      </c>
      <c r="E188" s="48" t="str">
        <f t="shared" si="4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si="4"/>
        <v>TATUÍ</v>
      </c>
      <c r="D189" s="48" t="str">
        <f t="shared" si="4"/>
        <v>VISITA A BASE</v>
      </c>
      <c r="E189" s="48" t="str">
        <f t="shared" si="4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si="4"/>
        <v>LARANJAL PAULISTA</v>
      </c>
      <c r="D190" s="48" t="str">
        <f t="shared" si="4"/>
        <v>VISITA A BASE</v>
      </c>
      <c r="E190" s="48" t="str">
        <f t="shared" si="4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 t="str">
        <f t="shared" si="4"/>
        <v>CAPÃO BONITO</v>
      </c>
      <c r="D191" s="48" t="str">
        <f t="shared" si="4"/>
        <v>VISITA A BASE</v>
      </c>
      <c r="E191" s="48" t="str">
        <f t="shared" si="4"/>
        <v>VEICULO SINDICATO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>
        <f t="shared" si="4"/>
        <v>0</v>
      </c>
      <c r="D192" s="48">
        <f t="shared" si="4"/>
        <v>0</v>
      </c>
      <c r="E192" s="48">
        <f t="shared" si="4"/>
        <v>0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si="4"/>
        <v>0</v>
      </c>
      <c r="D193" s="48">
        <f t="shared" si="4"/>
        <v>0</v>
      </c>
      <c r="E193" s="48">
        <f t="shared" si="4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si="4"/>
        <v>0</v>
      </c>
      <c r="D194" s="48">
        <f t="shared" si="4"/>
        <v>0</v>
      </c>
      <c r="E194" s="48">
        <f t="shared" si="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si="4"/>
        <v>0</v>
      </c>
      <c r="D195" s="48">
        <f t="shared" si="4"/>
        <v>0</v>
      </c>
      <c r="E195" s="48">
        <f t="shared" si="4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si="4"/>
        <v>0</v>
      </c>
      <c r="D196" s="52">
        <f t="shared" si="4"/>
        <v>0</v>
      </c>
      <c r="E196" s="52">
        <f t="shared" si="4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BARTOLOMEU MANETTE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DIRETOR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5</v>
      </c>
      <c r="B204" s="63" t="s">
        <v>42</v>
      </c>
      <c r="C204" s="63" t="s">
        <v>43</v>
      </c>
      <c r="D204" s="64" t="s">
        <v>44</v>
      </c>
      <c r="E204" s="64" t="s">
        <v>45</v>
      </c>
      <c r="F204" s="65">
        <v>350</v>
      </c>
      <c r="G204" s="65"/>
      <c r="H204" s="64">
        <v>1</v>
      </c>
      <c r="I204" s="139"/>
    </row>
    <row r="205" spans="1:9" outlineLevel="1" x14ac:dyDescent="0.25">
      <c r="A205" s="63">
        <v>6</v>
      </c>
      <c r="B205" s="63" t="s">
        <v>42</v>
      </c>
      <c r="C205" s="63" t="s">
        <v>80</v>
      </c>
      <c r="D205" s="64" t="s">
        <v>44</v>
      </c>
      <c r="E205" s="64" t="s">
        <v>45</v>
      </c>
      <c r="F205" s="65">
        <v>400</v>
      </c>
      <c r="G205" s="65"/>
      <c r="H205" s="64">
        <v>1</v>
      </c>
      <c r="I205" s="139"/>
    </row>
    <row r="206" spans="1:9" outlineLevel="1" x14ac:dyDescent="0.25">
      <c r="A206" s="63">
        <v>14</v>
      </c>
      <c r="B206" s="63" t="s">
        <v>42</v>
      </c>
      <c r="C206" s="63" t="s">
        <v>51</v>
      </c>
      <c r="D206" s="64" t="s">
        <v>44</v>
      </c>
      <c r="E206" s="64" t="s">
        <v>45</v>
      </c>
      <c r="F206" s="65">
        <v>350</v>
      </c>
      <c r="G206" s="65"/>
      <c r="H206" s="64">
        <v>1</v>
      </c>
      <c r="I206" s="139"/>
    </row>
    <row r="207" spans="1:9" outlineLevel="1" x14ac:dyDescent="0.25">
      <c r="A207" s="63">
        <v>19</v>
      </c>
      <c r="B207" s="63" t="s">
        <v>42</v>
      </c>
      <c r="C207" s="63" t="s">
        <v>54</v>
      </c>
      <c r="D207" s="64" t="s">
        <v>44</v>
      </c>
      <c r="E207" s="64" t="s">
        <v>45</v>
      </c>
      <c r="F207" s="65">
        <v>400</v>
      </c>
      <c r="G207" s="65"/>
      <c r="H207" s="64">
        <v>1</v>
      </c>
      <c r="I207" s="139"/>
    </row>
    <row r="208" spans="1:9" outlineLevel="1" x14ac:dyDescent="0.25">
      <c r="A208" s="63">
        <v>27</v>
      </c>
      <c r="B208" s="63" t="s">
        <v>42</v>
      </c>
      <c r="C208" s="63" t="s">
        <v>69</v>
      </c>
      <c r="D208" s="64" t="s">
        <v>44</v>
      </c>
      <c r="E208" s="64" t="s">
        <v>45</v>
      </c>
      <c r="F208" s="65">
        <v>400</v>
      </c>
      <c r="G208" s="65"/>
      <c r="H208" s="64">
        <v>1</v>
      </c>
      <c r="I208" s="139"/>
    </row>
    <row r="209" spans="1:9" outlineLevel="1" x14ac:dyDescent="0.25">
      <c r="A209" s="63"/>
      <c r="B209" s="63"/>
      <c r="C209" s="63"/>
      <c r="D209" s="64"/>
      <c r="E209" s="64"/>
      <c r="F209" s="65"/>
      <c r="G209" s="65"/>
      <c r="H209" s="64"/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ITAPETININGA</v>
      </c>
      <c r="D225" s="70" t="str">
        <f>D204</f>
        <v>VISITA A BASE</v>
      </c>
      <c r="E225" s="70" t="str">
        <f>E204</f>
        <v>VEICULO SINDICATO</v>
      </c>
      <c r="F225" s="71">
        <f>SUM(F204:F223)</f>
        <v>1900</v>
      </c>
      <c r="G225" s="71">
        <f>SUM(G204:G223)</f>
        <v>0</v>
      </c>
      <c r="H225" s="72">
        <f>SUM(H204:H224)</f>
        <v>5</v>
      </c>
      <c r="I225" s="139"/>
    </row>
    <row r="226" spans="1:9" outlineLevel="1" x14ac:dyDescent="0.25">
      <c r="A226" s="73"/>
      <c r="B226" s="74"/>
      <c r="C226" s="74" t="str">
        <f t="shared" ref="C226:E234" si="5">C205</f>
        <v>BURI</v>
      </c>
      <c r="D226" s="74" t="str">
        <f t="shared" si="5"/>
        <v>VISITA A BASE</v>
      </c>
      <c r="E226" s="74" t="str">
        <f t="shared" si="5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si="5"/>
        <v>CERQUILHO</v>
      </c>
      <c r="D227" s="74" t="str">
        <f t="shared" si="5"/>
        <v>VISITA A BASE</v>
      </c>
      <c r="E227" s="74" t="str">
        <f t="shared" si="5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si="5"/>
        <v>ITAPEVA</v>
      </c>
      <c r="D228" s="74" t="str">
        <f t="shared" si="5"/>
        <v>VISITA A BASE</v>
      </c>
      <c r="E228" s="74" t="str">
        <f t="shared" si="5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 t="str">
        <f t="shared" si="5"/>
        <v>LARANJAL PAULISTA</v>
      </c>
      <c r="D229" s="74" t="str">
        <f t="shared" si="5"/>
        <v>VISITA A BASE</v>
      </c>
      <c r="E229" s="74" t="str">
        <f t="shared" si="5"/>
        <v>VEICULO SINDICATO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>
        <f t="shared" si="5"/>
        <v>0</v>
      </c>
      <c r="D230" s="74">
        <f t="shared" si="5"/>
        <v>0</v>
      </c>
      <c r="E230" s="74">
        <f t="shared" si="5"/>
        <v>0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si="5"/>
        <v>0</v>
      </c>
      <c r="D231" s="74">
        <f t="shared" si="5"/>
        <v>0</v>
      </c>
      <c r="E231" s="74">
        <f t="shared" si="5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si="5"/>
        <v>0</v>
      </c>
      <c r="D232" s="74">
        <f t="shared" si="5"/>
        <v>0</v>
      </c>
      <c r="E232" s="74">
        <f t="shared" si="5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si="5"/>
        <v>0</v>
      </c>
      <c r="D233" s="74">
        <f t="shared" si="5"/>
        <v>0</v>
      </c>
      <c r="E233" s="74">
        <f t="shared" si="5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si="5"/>
        <v>0</v>
      </c>
      <c r="D234" s="78">
        <f t="shared" si="5"/>
        <v>0</v>
      </c>
      <c r="E234" s="78">
        <f t="shared" si="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B200</f>
        <v>BARTOLOMEU MANETTE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'RESUMO 1'!$F$5</f>
        <v>DIRETOR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4</v>
      </c>
      <c r="B244" s="11" t="s">
        <v>42</v>
      </c>
      <c r="C244" s="11" t="s">
        <v>52</v>
      </c>
      <c r="D244" s="12" t="s">
        <v>100</v>
      </c>
      <c r="E244" s="12" t="s">
        <v>45</v>
      </c>
      <c r="F244" s="13">
        <v>400</v>
      </c>
      <c r="G244" s="13"/>
      <c r="H244" s="12">
        <v>1</v>
      </c>
      <c r="I244" s="139"/>
    </row>
    <row r="245" spans="1:9" outlineLevel="1" x14ac:dyDescent="0.25">
      <c r="A245" s="11">
        <v>7</v>
      </c>
      <c r="B245" s="11" t="s">
        <v>42</v>
      </c>
      <c r="C245" s="11" t="s">
        <v>70</v>
      </c>
      <c r="D245" s="12" t="s">
        <v>44</v>
      </c>
      <c r="E245" s="12" t="s">
        <v>45</v>
      </c>
      <c r="F245" s="13">
        <v>350</v>
      </c>
      <c r="G245" s="13"/>
      <c r="H245" s="12">
        <v>1</v>
      </c>
      <c r="I245" s="139"/>
    </row>
    <row r="246" spans="1:9" outlineLevel="1" x14ac:dyDescent="0.25">
      <c r="A246" s="11">
        <v>11</v>
      </c>
      <c r="B246" s="11" t="s">
        <v>42</v>
      </c>
      <c r="C246" s="11" t="s">
        <v>51</v>
      </c>
      <c r="D246" s="12" t="s">
        <v>44</v>
      </c>
      <c r="E246" s="12" t="s">
        <v>45</v>
      </c>
      <c r="F246" s="13">
        <v>350</v>
      </c>
      <c r="G246" s="13"/>
      <c r="H246" s="12">
        <v>1</v>
      </c>
      <c r="I246" s="139"/>
    </row>
    <row r="247" spans="1:9" outlineLevel="1" x14ac:dyDescent="0.25">
      <c r="A247" s="11">
        <v>21</v>
      </c>
      <c r="B247" s="11" t="s">
        <v>42</v>
      </c>
      <c r="C247" s="11" t="s">
        <v>65</v>
      </c>
      <c r="D247" s="12" t="s">
        <v>44</v>
      </c>
      <c r="E247" s="12" t="s">
        <v>45</v>
      </c>
      <c r="F247" s="13">
        <v>350</v>
      </c>
      <c r="G247" s="13"/>
      <c r="H247" s="12">
        <v>1</v>
      </c>
      <c r="I247" s="139"/>
    </row>
    <row r="248" spans="1:9" outlineLevel="1" x14ac:dyDescent="0.25">
      <c r="A248" s="11">
        <v>28</v>
      </c>
      <c r="B248" s="11" t="s">
        <v>42</v>
      </c>
      <c r="C248" s="11" t="s">
        <v>86</v>
      </c>
      <c r="D248" s="12" t="s">
        <v>44</v>
      </c>
      <c r="E248" s="12" t="s">
        <v>45</v>
      </c>
      <c r="F248" s="13">
        <v>400</v>
      </c>
      <c r="G248" s="13"/>
      <c r="H248" s="12">
        <v>1</v>
      </c>
      <c r="I248" s="139"/>
    </row>
    <row r="249" spans="1:9" outlineLevel="1" x14ac:dyDescent="0.25">
      <c r="A249" s="11"/>
      <c r="B249" s="11"/>
      <c r="C249" s="11"/>
      <c r="D249" s="12"/>
      <c r="E249" s="12"/>
      <c r="F249" s="13"/>
      <c r="G249" s="13"/>
      <c r="H249" s="12"/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CAPÃO BONITO</v>
      </c>
      <c r="D265" s="16" t="str">
        <f>D244</f>
        <v>TRABALHO A BASE</v>
      </c>
      <c r="E265" s="16" t="str">
        <f>E244</f>
        <v>VEICULO SINDICATO</v>
      </c>
      <c r="F265" s="17">
        <f>SUM(F244:F263)</f>
        <v>1850</v>
      </c>
      <c r="G265" s="17">
        <f>SUM(G244:G263)</f>
        <v>0</v>
      </c>
      <c r="H265" s="22">
        <f>SUM(H244:H264)</f>
        <v>5</v>
      </c>
      <c r="I265" s="139"/>
    </row>
    <row r="266" spans="1:9" outlineLevel="1" x14ac:dyDescent="0.25">
      <c r="A266" s="23"/>
      <c r="B266" s="18"/>
      <c r="C266" s="18" t="str">
        <f t="shared" ref="C266:E274" si="6">C245</f>
        <v>TATUI</v>
      </c>
      <c r="D266" s="18" t="str">
        <f t="shared" si="6"/>
        <v>VISITA A BASE</v>
      </c>
      <c r="E266" s="18" t="str">
        <f t="shared" si="6"/>
        <v>VEICULO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si="6"/>
        <v>CERQUILHO</v>
      </c>
      <c r="D267" s="18" t="str">
        <f t="shared" si="6"/>
        <v>VISITA A BASE</v>
      </c>
      <c r="E267" s="18" t="str">
        <f t="shared" si="6"/>
        <v>VEICULO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si="6"/>
        <v>ANGATUBA</v>
      </c>
      <c r="D268" s="18" t="str">
        <f t="shared" si="6"/>
        <v>VISITA A BASE</v>
      </c>
      <c r="E268" s="18" t="str">
        <f t="shared" si="6"/>
        <v>VEICULO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 t="str">
        <f t="shared" si="6"/>
        <v>ITAPEVA/ITARARÉ</v>
      </c>
      <c r="D269" s="18" t="str">
        <f t="shared" si="6"/>
        <v>VISITA A BASE</v>
      </c>
      <c r="E269" s="18" t="str">
        <f t="shared" si="6"/>
        <v>VEICULO SINDICATO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>
        <f t="shared" si="6"/>
        <v>0</v>
      </c>
      <c r="D270" s="18">
        <f>D249</f>
        <v>0</v>
      </c>
      <c r="E270" s="18">
        <f t="shared" si="6"/>
        <v>0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6"/>
        <v>0</v>
      </c>
      <c r="D271" s="18">
        <f>D250</f>
        <v>0</v>
      </c>
      <c r="E271" s="18">
        <f t="shared" si="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6"/>
        <v>0</v>
      </c>
      <c r="D272" s="18">
        <f>D251</f>
        <v>0</v>
      </c>
      <c r="E272" s="18">
        <f t="shared" si="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6"/>
        <v>0</v>
      </c>
      <c r="D273" s="18">
        <f>D252</f>
        <v>0</v>
      </c>
      <c r="E273" s="18">
        <f t="shared" si="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6"/>
        <v>0</v>
      </c>
      <c r="D274" s="26">
        <f>D253</f>
        <v>0</v>
      </c>
      <c r="E274" s="26">
        <f t="shared" si="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BARTOLOMEU MANETTE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DIRETOR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3</v>
      </c>
      <c r="B282" s="37" t="s">
        <v>42</v>
      </c>
      <c r="C282" s="37" t="s">
        <v>52</v>
      </c>
      <c r="D282" s="38" t="s">
        <v>44</v>
      </c>
      <c r="E282" s="38" t="s">
        <v>93</v>
      </c>
      <c r="F282" s="39">
        <v>400</v>
      </c>
      <c r="G282" s="39"/>
      <c r="H282" s="38">
        <v>1</v>
      </c>
      <c r="I282" s="139"/>
    </row>
    <row r="283" spans="1:9" outlineLevel="1" x14ac:dyDescent="0.25">
      <c r="A283" s="37">
        <v>10</v>
      </c>
      <c r="B283" s="37" t="s">
        <v>42</v>
      </c>
      <c r="C283" s="37" t="s">
        <v>53</v>
      </c>
      <c r="D283" s="38" t="s">
        <v>44</v>
      </c>
      <c r="E283" s="38" t="s">
        <v>93</v>
      </c>
      <c r="F283" s="39">
        <v>400</v>
      </c>
      <c r="G283" s="39"/>
      <c r="H283" s="38">
        <v>1</v>
      </c>
      <c r="I283" s="139"/>
    </row>
    <row r="284" spans="1:9" outlineLevel="1" x14ac:dyDescent="0.25">
      <c r="A284" s="37">
        <v>21</v>
      </c>
      <c r="B284" s="37" t="s">
        <v>42</v>
      </c>
      <c r="C284" s="37" t="s">
        <v>54</v>
      </c>
      <c r="D284" s="38" t="s">
        <v>44</v>
      </c>
      <c r="E284" s="38" t="s">
        <v>93</v>
      </c>
      <c r="F284" s="39">
        <v>400</v>
      </c>
      <c r="G284" s="39"/>
      <c r="H284" s="38">
        <v>1</v>
      </c>
      <c r="I284" s="139"/>
    </row>
    <row r="285" spans="1:9" outlineLevel="1" x14ac:dyDescent="0.25">
      <c r="A285" s="37">
        <v>24</v>
      </c>
      <c r="B285" s="37" t="s">
        <v>42</v>
      </c>
      <c r="C285" s="37" t="s">
        <v>43</v>
      </c>
      <c r="D285" s="38" t="s">
        <v>44</v>
      </c>
      <c r="E285" s="38" t="s">
        <v>93</v>
      </c>
      <c r="F285" s="39">
        <v>350</v>
      </c>
      <c r="G285" s="39">
        <v>5.0999999999999996</v>
      </c>
      <c r="H285" s="38">
        <v>1</v>
      </c>
      <c r="I285" s="139"/>
    </row>
    <row r="286" spans="1:9" outlineLevel="1" x14ac:dyDescent="0.25">
      <c r="A286" s="37">
        <v>28</v>
      </c>
      <c r="B286" s="37" t="s">
        <v>42</v>
      </c>
      <c r="C286" s="37" t="s">
        <v>57</v>
      </c>
      <c r="D286" s="38" t="s">
        <v>44</v>
      </c>
      <c r="E286" s="38" t="s">
        <v>93</v>
      </c>
      <c r="F286" s="39">
        <v>300</v>
      </c>
      <c r="G286" s="39"/>
      <c r="H286" s="38">
        <v>1</v>
      </c>
      <c r="I286" s="139"/>
    </row>
    <row r="287" spans="1:9" outlineLevel="1" x14ac:dyDescent="0.25">
      <c r="A287" s="37">
        <v>31</v>
      </c>
      <c r="B287" s="37" t="s">
        <v>42</v>
      </c>
      <c r="C287" s="37" t="s">
        <v>80</v>
      </c>
      <c r="D287" s="38" t="s">
        <v>100</v>
      </c>
      <c r="E287" s="38" t="s">
        <v>93</v>
      </c>
      <c r="F287" s="39">
        <v>400</v>
      </c>
      <c r="G287" s="39"/>
      <c r="H287" s="38">
        <v>1</v>
      </c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CAPÃO BONITO</v>
      </c>
      <c r="D303" s="44" t="str">
        <f>D282</f>
        <v>VISITA A BASE</v>
      </c>
      <c r="E303" s="44" t="str">
        <f>E282</f>
        <v>VEICULO DO SINDICATO</v>
      </c>
      <c r="F303" s="45">
        <f>SUM(F282:F301)</f>
        <v>2250</v>
      </c>
      <c r="G303" s="45">
        <f>SUM(G282:G301)</f>
        <v>5.0999999999999996</v>
      </c>
      <c r="H303" s="46">
        <f>SUM(H282:H302)</f>
        <v>6</v>
      </c>
      <c r="I303" s="139"/>
    </row>
    <row r="304" spans="1:9" outlineLevel="1" x14ac:dyDescent="0.25">
      <c r="A304" s="47"/>
      <c r="B304" s="113"/>
      <c r="C304" s="48" t="str">
        <f t="shared" ref="C304:E312" si="7">C283</f>
        <v>CONCHAS</v>
      </c>
      <c r="D304" s="48" t="str">
        <f t="shared" si="7"/>
        <v>VISITA A BASE</v>
      </c>
      <c r="E304" s="48" t="str">
        <f t="shared" si="7"/>
        <v>VEICULO DO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si="7"/>
        <v>ITAPEVA</v>
      </c>
      <c r="D305" s="48" t="str">
        <f t="shared" si="7"/>
        <v>VISITA A BASE</v>
      </c>
      <c r="E305" s="48" t="str">
        <f t="shared" si="7"/>
        <v>VEICULO DO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si="7"/>
        <v>ITAPETININGA</v>
      </c>
      <c r="D306" s="48" t="str">
        <f t="shared" si="7"/>
        <v>VISITA A BASE</v>
      </c>
      <c r="E306" s="48" t="str">
        <f t="shared" si="7"/>
        <v>VEICULO DO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 t="str">
        <f t="shared" si="7"/>
        <v>TIETE</v>
      </c>
      <c r="D307" s="48" t="str">
        <f t="shared" si="7"/>
        <v>VISITA A BASE</v>
      </c>
      <c r="E307" s="48" t="str">
        <f t="shared" si="7"/>
        <v>VEICULO DO SINDICATO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 t="str">
        <f t="shared" si="7"/>
        <v>BURI</v>
      </c>
      <c r="D308" s="48" t="str">
        <f t="shared" si="7"/>
        <v>TRABALHO A BASE</v>
      </c>
      <c r="E308" s="48" t="str">
        <f t="shared" si="7"/>
        <v>VEICULO DO SINDICATO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si="7"/>
        <v>0</v>
      </c>
      <c r="D309" s="48">
        <f t="shared" si="7"/>
        <v>0</v>
      </c>
      <c r="E309" s="48">
        <f t="shared" si="7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si="7"/>
        <v>0</v>
      </c>
      <c r="D310" s="48">
        <f t="shared" si="7"/>
        <v>0</v>
      </c>
      <c r="E310" s="48">
        <f t="shared" si="7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si="7"/>
        <v>0</v>
      </c>
      <c r="D311" s="48">
        <f t="shared" si="7"/>
        <v>0</v>
      </c>
      <c r="E311" s="48">
        <f t="shared" si="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si="7"/>
        <v>0</v>
      </c>
      <c r="D312" s="52">
        <f t="shared" si="7"/>
        <v>0</v>
      </c>
      <c r="E312" s="52">
        <f t="shared" si="7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BARTOLOMEU MANETTE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DIRETOR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4</v>
      </c>
      <c r="B320" s="63" t="s">
        <v>42</v>
      </c>
      <c r="C320" s="63" t="s">
        <v>96</v>
      </c>
      <c r="D320" s="64" t="s">
        <v>63</v>
      </c>
      <c r="E320" s="64" t="s">
        <v>45</v>
      </c>
      <c r="F320" s="65">
        <v>350</v>
      </c>
      <c r="G320" s="65"/>
      <c r="H320" s="64">
        <v>1</v>
      </c>
      <c r="I320" s="139"/>
    </row>
    <row r="321" spans="1:9" outlineLevel="1" x14ac:dyDescent="0.25">
      <c r="A321" s="63">
        <v>7</v>
      </c>
      <c r="B321" s="63" t="s">
        <v>42</v>
      </c>
      <c r="C321" s="63" t="s">
        <v>66</v>
      </c>
      <c r="D321" s="64" t="s">
        <v>63</v>
      </c>
      <c r="E321" s="64" t="s">
        <v>45</v>
      </c>
      <c r="F321" s="65">
        <v>400</v>
      </c>
      <c r="G321" s="65"/>
      <c r="H321" s="64">
        <v>1</v>
      </c>
      <c r="I321" s="139"/>
    </row>
    <row r="322" spans="1:9" outlineLevel="1" x14ac:dyDescent="0.25">
      <c r="A322" s="63">
        <v>12</v>
      </c>
      <c r="B322" s="63" t="s">
        <v>42</v>
      </c>
      <c r="C322" s="63" t="s">
        <v>69</v>
      </c>
      <c r="D322" s="64" t="s">
        <v>63</v>
      </c>
      <c r="E322" s="64" t="s">
        <v>45</v>
      </c>
      <c r="F322" s="65">
        <v>400</v>
      </c>
      <c r="G322" s="65"/>
      <c r="H322" s="64">
        <v>1</v>
      </c>
      <c r="I322" s="139"/>
    </row>
    <row r="323" spans="1:9" outlineLevel="1" x14ac:dyDescent="0.25">
      <c r="A323" s="63">
        <v>19</v>
      </c>
      <c r="B323" s="63" t="s">
        <v>42</v>
      </c>
      <c r="C323" s="63" t="s">
        <v>52</v>
      </c>
      <c r="D323" s="64" t="s">
        <v>63</v>
      </c>
      <c r="E323" s="64" t="s">
        <v>45</v>
      </c>
      <c r="F323" s="65">
        <v>400</v>
      </c>
      <c r="G323" s="65"/>
      <c r="H323" s="64">
        <v>1</v>
      </c>
      <c r="I323" s="139"/>
    </row>
    <row r="324" spans="1:9" outlineLevel="1" x14ac:dyDescent="0.25">
      <c r="A324" s="63">
        <v>25</v>
      </c>
      <c r="B324" s="63" t="s">
        <v>42</v>
      </c>
      <c r="C324" s="63" t="s">
        <v>95</v>
      </c>
      <c r="D324" s="64" t="s">
        <v>44</v>
      </c>
      <c r="E324" s="64" t="s">
        <v>45</v>
      </c>
      <c r="F324" s="65">
        <v>300</v>
      </c>
      <c r="G324" s="65"/>
      <c r="H324" s="64">
        <v>1</v>
      </c>
      <c r="I324" s="139"/>
    </row>
    <row r="325" spans="1:9" outlineLevel="1" x14ac:dyDescent="0.25">
      <c r="A325" s="63">
        <v>26</v>
      </c>
      <c r="B325" s="63" t="s">
        <v>42</v>
      </c>
      <c r="C325" s="63" t="s">
        <v>53</v>
      </c>
      <c r="D325" s="64" t="s">
        <v>63</v>
      </c>
      <c r="E325" s="64" t="s">
        <v>45</v>
      </c>
      <c r="F325" s="65">
        <v>400</v>
      </c>
      <c r="G325" s="65"/>
      <c r="H325" s="64">
        <v>1</v>
      </c>
      <c r="I325" s="139"/>
    </row>
    <row r="326" spans="1:9" outlineLevel="1" x14ac:dyDescent="0.25">
      <c r="A326" s="63"/>
      <c r="B326" s="63"/>
      <c r="C326" s="63"/>
      <c r="D326" s="64"/>
      <c r="E326" s="64"/>
      <c r="F326" s="65"/>
      <c r="G326" s="65"/>
      <c r="H326" s="64"/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ITAPETININGA/ANGATUBA</v>
      </c>
      <c r="D341" s="70" t="str">
        <f>D320</f>
        <v>TRABALHO DE BASE</v>
      </c>
      <c r="E341" s="70" t="str">
        <f>E320</f>
        <v>VEICULO SINDICATO</v>
      </c>
      <c r="F341" s="71">
        <f>SUM(F320:F339)</f>
        <v>2250</v>
      </c>
      <c r="G341" s="71">
        <f>SUM(G320:G339)</f>
        <v>0</v>
      </c>
      <c r="H341" s="72">
        <f>SUM(H320:H340)</f>
        <v>6</v>
      </c>
      <c r="I341" s="139"/>
    </row>
    <row r="342" spans="1:9" outlineLevel="1" x14ac:dyDescent="0.25">
      <c r="A342" s="73"/>
      <c r="B342" s="74"/>
      <c r="C342" s="74" t="str">
        <f t="shared" ref="C342:E350" si="8">C321</f>
        <v>ITARARÉ</v>
      </c>
      <c r="D342" s="74" t="str">
        <f t="shared" si="8"/>
        <v>TRABALHO DE BASE</v>
      </c>
      <c r="E342" s="74" t="str">
        <f t="shared" si="8"/>
        <v>VEICULO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si="8"/>
        <v>LARANJAL PAULISTA</v>
      </c>
      <c r="D343" s="74" t="str">
        <f t="shared" si="8"/>
        <v>TRABALHO DE BASE</v>
      </c>
      <c r="E343" s="74" t="str">
        <f t="shared" si="8"/>
        <v>VEICULO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str">
        <f t="shared" si="8"/>
        <v>CAPÃO BONITO</v>
      </c>
      <c r="D344" s="74" t="str">
        <f t="shared" si="8"/>
        <v>TRABALHO DE BASE</v>
      </c>
      <c r="E344" s="74" t="str">
        <f t="shared" si="8"/>
        <v>VEICULO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 t="str">
        <f t="shared" si="8"/>
        <v>SALTO</v>
      </c>
      <c r="D345" s="74" t="str">
        <f t="shared" si="8"/>
        <v>VISITA A BASE</v>
      </c>
      <c r="E345" s="74" t="str">
        <f t="shared" si="8"/>
        <v>VEICULO SINDICATO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 t="str">
        <f t="shared" si="8"/>
        <v>CONCHAS</v>
      </c>
      <c r="D346" s="74" t="str">
        <f t="shared" si="8"/>
        <v>TRABALHO DE BASE</v>
      </c>
      <c r="E346" s="74" t="str">
        <f t="shared" si="8"/>
        <v>VEICULO SINDICATO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>
        <f t="shared" si="8"/>
        <v>0</v>
      </c>
      <c r="D347" s="74">
        <f t="shared" si="8"/>
        <v>0</v>
      </c>
      <c r="E347" s="74">
        <f t="shared" si="8"/>
        <v>0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si="8"/>
        <v>0</v>
      </c>
      <c r="D348" s="74">
        <f t="shared" si="8"/>
        <v>0</v>
      </c>
      <c r="E348" s="74">
        <f t="shared" si="8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si="8"/>
        <v>0</v>
      </c>
      <c r="D349" s="74">
        <f t="shared" si="8"/>
        <v>0</v>
      </c>
      <c r="E349" s="74">
        <f t="shared" si="8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si="8"/>
        <v>0</v>
      </c>
      <c r="D350" s="78">
        <f t="shared" si="8"/>
        <v>0</v>
      </c>
      <c r="E350" s="78">
        <f t="shared" si="8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B316</f>
        <v>BARTOLOMEU MANETTE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'RESUMO 1'!$F$5</f>
        <v>DIRETOR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2</v>
      </c>
      <c r="B360" s="11" t="s">
        <v>42</v>
      </c>
      <c r="C360" s="11" t="s">
        <v>70</v>
      </c>
      <c r="D360" s="12" t="s">
        <v>44</v>
      </c>
      <c r="E360" s="12" t="s">
        <v>45</v>
      </c>
      <c r="F360" s="129">
        <v>400</v>
      </c>
      <c r="G360" s="13"/>
      <c r="H360" s="12">
        <v>1</v>
      </c>
      <c r="I360" s="139"/>
    </row>
    <row r="361" spans="1:9" outlineLevel="1" x14ac:dyDescent="0.25">
      <c r="A361" s="11">
        <v>6</v>
      </c>
      <c r="B361" s="11" t="s">
        <v>42</v>
      </c>
      <c r="C361" s="11" t="s">
        <v>43</v>
      </c>
      <c r="D361" s="12" t="s">
        <v>44</v>
      </c>
      <c r="E361" s="12" t="s">
        <v>45</v>
      </c>
      <c r="F361" s="129">
        <v>350</v>
      </c>
      <c r="G361" s="13"/>
      <c r="H361" s="12">
        <v>1</v>
      </c>
      <c r="I361" s="139"/>
    </row>
    <row r="362" spans="1:9" outlineLevel="1" x14ac:dyDescent="0.25">
      <c r="A362" s="11">
        <v>11</v>
      </c>
      <c r="B362" s="11" t="s">
        <v>42</v>
      </c>
      <c r="C362" s="11" t="s">
        <v>103</v>
      </c>
      <c r="D362" s="12" t="s">
        <v>63</v>
      </c>
      <c r="E362" s="12" t="s">
        <v>45</v>
      </c>
      <c r="F362" s="129">
        <v>400</v>
      </c>
      <c r="G362" s="13"/>
      <c r="H362" s="12">
        <v>1</v>
      </c>
      <c r="I362" s="139"/>
    </row>
    <row r="363" spans="1:9" outlineLevel="1" x14ac:dyDescent="0.25">
      <c r="A363" s="11">
        <v>16</v>
      </c>
      <c r="B363" s="11" t="s">
        <v>42</v>
      </c>
      <c r="C363" s="11" t="s">
        <v>69</v>
      </c>
      <c r="D363" s="12" t="s">
        <v>44</v>
      </c>
      <c r="E363" s="12" t="s">
        <v>45</v>
      </c>
      <c r="F363" s="129">
        <v>400</v>
      </c>
      <c r="G363" s="13"/>
      <c r="H363" s="12">
        <v>1</v>
      </c>
      <c r="I363" s="139"/>
    </row>
    <row r="364" spans="1:9" outlineLevel="1" x14ac:dyDescent="0.25">
      <c r="A364" s="11">
        <v>20</v>
      </c>
      <c r="B364" s="11" t="s">
        <v>42</v>
      </c>
      <c r="C364" s="11" t="s">
        <v>72</v>
      </c>
      <c r="D364" s="12" t="s">
        <v>63</v>
      </c>
      <c r="E364" s="12" t="s">
        <v>45</v>
      </c>
      <c r="F364" s="129">
        <v>400</v>
      </c>
      <c r="G364" s="13"/>
      <c r="H364" s="12">
        <v>1</v>
      </c>
      <c r="I364" s="139"/>
    </row>
    <row r="365" spans="1:9" outlineLevel="1" x14ac:dyDescent="0.25">
      <c r="A365" s="11"/>
      <c r="B365" s="11"/>
      <c r="C365" s="11"/>
      <c r="D365" s="12"/>
      <c r="E365" s="12"/>
      <c r="F365" s="129"/>
      <c r="G365" s="13"/>
      <c r="H365" s="12"/>
      <c r="I365" s="139"/>
    </row>
    <row r="366" spans="1:9" outlineLevel="1" x14ac:dyDescent="0.25">
      <c r="A366" s="11"/>
      <c r="B366" s="11"/>
      <c r="C366" s="11"/>
      <c r="D366" s="12"/>
      <c r="E366" s="12"/>
      <c r="F366" s="13"/>
      <c r="G366" s="13"/>
      <c r="H366" s="12"/>
      <c r="I366" s="139"/>
    </row>
    <row r="367" spans="1:9" outlineLevel="1" x14ac:dyDescent="0.25">
      <c r="A367" s="11"/>
      <c r="B367" s="11"/>
      <c r="C367" s="11"/>
      <c r="D367" s="12"/>
      <c r="E367" s="12"/>
      <c r="F367" s="129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tr">
        <f>'ADELSON-DIR'!B360</f>
        <v>SOROCABA</v>
      </c>
      <c r="C381" s="16" t="str">
        <f>'ADELSON-DIR'!C360</f>
        <v>PIEDADE</v>
      </c>
      <c r="D381" s="16" t="str">
        <f>'ADELSON-DIR'!D360</f>
        <v>VISITA A BASE</v>
      </c>
      <c r="E381" s="16" t="s">
        <v>45</v>
      </c>
      <c r="F381" s="17">
        <v>1950</v>
      </c>
      <c r="G381" s="17">
        <f>SUM(G367:G379)</f>
        <v>0</v>
      </c>
      <c r="H381" s="22">
        <f>SUM(H360:H380)</f>
        <v>5</v>
      </c>
      <c r="I381" s="139"/>
    </row>
    <row r="382" spans="1:9" outlineLevel="1" x14ac:dyDescent="0.25">
      <c r="A382" s="23"/>
      <c r="B382" s="18"/>
      <c r="C382" s="18" t="str">
        <f>'ADELSON-DIR'!C361</f>
        <v>VOTORANTIM/IBIUNA</v>
      </c>
      <c r="D382" s="18" t="str">
        <f>'ADELSON-DIR'!D361</f>
        <v>VISITA A BASE</v>
      </c>
      <c r="E382" s="18" t="s">
        <v>45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8" t="str">
        <f>'ADELSON-DIR'!C362</f>
        <v>VOTORANTIM/SALTO DE PIRAPORA</v>
      </c>
      <c r="D383" s="18" t="str">
        <f>'ADELSON-DIR'!D362</f>
        <v>VISITA A BASE</v>
      </c>
      <c r="E383" s="18" t="str">
        <f>'ADELSON-DIR'!E362</f>
        <v>VEICULO SINDICATO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8" t="str">
        <f>'ADELSON-DIR'!C363</f>
        <v>ALUMINIO</v>
      </c>
      <c r="D384" s="18" t="str">
        <f>'ADELSON-DIR'!D363</f>
        <v>VISITA A BASE</v>
      </c>
      <c r="E384" s="18" t="str">
        <f>'ADELSON-DIR'!E363</f>
        <v>VEICULO SINDICATO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8" t="str">
        <f>'ADELSON-DIR'!C364</f>
        <v>ITU</v>
      </c>
      <c r="D385" s="18" t="str">
        <f>'ADELSON-DIR'!D364</f>
        <v>VISITA A BASE</v>
      </c>
      <c r="E385" s="18" t="str">
        <f>'ADELSON-DIR'!E364</f>
        <v>VEICULO SINDICATO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 t="str">
        <f>'ADELSON-DIR'!C365</f>
        <v>PIEDADE</v>
      </c>
      <c r="D386" s="18" t="str">
        <f>'ADELSON-DIR'!D365</f>
        <v>VISITA A BASE</v>
      </c>
      <c r="E386" s="18" t="str">
        <f>'ADELSON-DIR'!E365</f>
        <v>VEICULO SINDICATO</v>
      </c>
      <c r="F386" s="19"/>
      <c r="G386" s="19"/>
      <c r="H386" s="24"/>
      <c r="I386" s="139"/>
    </row>
    <row r="387" spans="1:9" outlineLevel="1" x14ac:dyDescent="0.25">
      <c r="A387" s="23"/>
      <c r="B387" s="18"/>
      <c r="C387" s="18"/>
      <c r="D387" s="18"/>
      <c r="E387" s="18"/>
      <c r="F387" s="19"/>
      <c r="G387" s="19"/>
      <c r="H387" s="24"/>
      <c r="I387" s="139"/>
    </row>
    <row r="388" spans="1:9" outlineLevel="1" x14ac:dyDescent="0.25">
      <c r="A388" s="23"/>
      <c r="B388" s="18"/>
      <c r="C388" s="18"/>
      <c r="D388" s="18"/>
      <c r="E388" s="18"/>
      <c r="F388" s="19"/>
      <c r="G388" s="19"/>
      <c r="H388" s="24"/>
      <c r="I388" s="139"/>
    </row>
    <row r="389" spans="1:9" outlineLevel="1" x14ac:dyDescent="0.25">
      <c r="A389" s="23"/>
      <c r="B389" s="18"/>
      <c r="C389" s="18"/>
      <c r="D389" s="18"/>
      <c r="E389" s="18"/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/>
      <c r="D390" s="26"/>
      <c r="E390" s="26"/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BARTOLOMEU MANETTE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DIRETOR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7</v>
      </c>
      <c r="B398" s="37" t="s">
        <v>42</v>
      </c>
      <c r="C398" s="37" t="s">
        <v>107</v>
      </c>
      <c r="D398" s="38" t="s">
        <v>44</v>
      </c>
      <c r="E398" s="38" t="s">
        <v>45</v>
      </c>
      <c r="F398" s="39">
        <v>400</v>
      </c>
      <c r="G398" s="39"/>
      <c r="H398" s="38">
        <v>1</v>
      </c>
      <c r="I398" s="139"/>
    </row>
    <row r="399" spans="1:9" outlineLevel="1" x14ac:dyDescent="0.25">
      <c r="A399" s="37">
        <v>10</v>
      </c>
      <c r="B399" s="37" t="s">
        <v>42</v>
      </c>
      <c r="C399" s="37" t="s">
        <v>54</v>
      </c>
      <c r="D399" s="38" t="s">
        <v>63</v>
      </c>
      <c r="E399" s="38" t="s">
        <v>45</v>
      </c>
      <c r="F399" s="39">
        <v>400</v>
      </c>
      <c r="G399" s="39"/>
      <c r="H399" s="38">
        <v>1</v>
      </c>
      <c r="I399" s="139"/>
    </row>
    <row r="400" spans="1:9" outlineLevel="1" x14ac:dyDescent="0.25">
      <c r="A400" s="37">
        <v>16</v>
      </c>
      <c r="B400" s="37" t="s">
        <v>42</v>
      </c>
      <c r="C400" s="37" t="s">
        <v>70</v>
      </c>
      <c r="D400" s="38" t="s">
        <v>44</v>
      </c>
      <c r="E400" s="38" t="s">
        <v>45</v>
      </c>
      <c r="F400" s="39">
        <v>400</v>
      </c>
      <c r="G400" s="39"/>
      <c r="H400" s="38">
        <v>1</v>
      </c>
      <c r="I400" s="139"/>
    </row>
    <row r="401" spans="1:9" outlineLevel="1" x14ac:dyDescent="0.25">
      <c r="A401" s="37">
        <v>23</v>
      </c>
      <c r="B401" s="37" t="s">
        <v>42</v>
      </c>
      <c r="C401" s="37" t="s">
        <v>43</v>
      </c>
      <c r="D401" s="38" t="s">
        <v>44</v>
      </c>
      <c r="E401" s="38" t="s">
        <v>45</v>
      </c>
      <c r="F401" s="39">
        <v>350</v>
      </c>
      <c r="G401" s="39">
        <v>158.5</v>
      </c>
      <c r="H401" s="38">
        <v>1</v>
      </c>
      <c r="I401" s="139"/>
    </row>
    <row r="402" spans="1:9" outlineLevel="1" x14ac:dyDescent="0.25">
      <c r="A402" s="37">
        <v>30</v>
      </c>
      <c r="B402" s="37" t="s">
        <v>42</v>
      </c>
      <c r="C402" s="37" t="s">
        <v>52</v>
      </c>
      <c r="D402" s="38" t="s">
        <v>44</v>
      </c>
      <c r="E402" s="38" t="s">
        <v>45</v>
      </c>
      <c r="F402" s="39">
        <v>400</v>
      </c>
      <c r="G402" s="39" t="s">
        <v>108</v>
      </c>
      <c r="H402" s="38">
        <v>1</v>
      </c>
      <c r="I402" s="139"/>
    </row>
    <row r="403" spans="1:9" outlineLevel="1" x14ac:dyDescent="0.25">
      <c r="A403" s="37"/>
      <c r="B403" s="37"/>
      <c r="C403" s="37"/>
      <c r="D403" s="38"/>
      <c r="E403" s="38"/>
      <c r="F403" s="39"/>
      <c r="G403" s="39"/>
      <c r="H403" s="38"/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CESARIO LONGE</v>
      </c>
      <c r="D419" s="44" t="str">
        <f>D398</f>
        <v>VISITA A BASE</v>
      </c>
      <c r="E419" s="44" t="str">
        <f>E398</f>
        <v>VEICULO SINDICATO</v>
      </c>
      <c r="F419" s="45">
        <f>SUM(F398:F417)</f>
        <v>1950</v>
      </c>
      <c r="G419" s="45">
        <f>SUM(G398:G417)</f>
        <v>158.5</v>
      </c>
      <c r="H419" s="46">
        <f>SUM(H398:H418)</f>
        <v>5</v>
      </c>
      <c r="I419" s="139"/>
    </row>
    <row r="420" spans="1:9" outlineLevel="1" x14ac:dyDescent="0.25">
      <c r="A420" s="47"/>
      <c r="B420" s="113"/>
      <c r="C420" s="48" t="str">
        <f t="shared" ref="C420:E428" si="9">C399</f>
        <v>ITAPEVA</v>
      </c>
      <c r="D420" s="48" t="str">
        <f t="shared" si="9"/>
        <v>TRABALHO DE BASE</v>
      </c>
      <c r="E420" s="48" t="str">
        <f t="shared" si="9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si="9"/>
        <v>TATUI</v>
      </c>
      <c r="D421" s="48" t="str">
        <f t="shared" si="9"/>
        <v>VISITA A BASE</v>
      </c>
      <c r="E421" s="48" t="str">
        <f t="shared" si="9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si="9"/>
        <v>ITAPETININGA</v>
      </c>
      <c r="D422" s="48" t="str">
        <f t="shared" si="9"/>
        <v>VISITA A BASE</v>
      </c>
      <c r="E422" s="48" t="str">
        <f t="shared" si="9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 t="str">
        <f t="shared" si="9"/>
        <v>CAPÃO BONITO</v>
      </c>
      <c r="D423" s="48" t="str">
        <f t="shared" si="9"/>
        <v>VISITA A BASE</v>
      </c>
      <c r="E423" s="48" t="str">
        <f t="shared" si="9"/>
        <v>VEICULO SINDICATO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>
        <f t="shared" si="9"/>
        <v>0</v>
      </c>
      <c r="D424" s="48">
        <f t="shared" si="9"/>
        <v>0</v>
      </c>
      <c r="E424" s="48">
        <f t="shared" si="9"/>
        <v>0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>
        <f t="shared" si="9"/>
        <v>0</v>
      </c>
      <c r="D425" s="48">
        <f t="shared" si="9"/>
        <v>0</v>
      </c>
      <c r="E425" s="48">
        <f t="shared" si="9"/>
        <v>0</v>
      </c>
      <c r="F425" s="49"/>
      <c r="G425" s="49"/>
      <c r="H425" s="50"/>
      <c r="I425" s="139"/>
    </row>
    <row r="426" spans="1:9" outlineLevel="1" x14ac:dyDescent="0.25">
      <c r="A426" s="47"/>
      <c r="B426" s="113"/>
      <c r="C426" s="48">
        <f t="shared" si="9"/>
        <v>0</v>
      </c>
      <c r="D426" s="48">
        <f t="shared" si="9"/>
        <v>0</v>
      </c>
      <c r="E426" s="48">
        <f t="shared" si="9"/>
        <v>0</v>
      </c>
      <c r="F426" s="49"/>
      <c r="G426" s="49"/>
      <c r="H426" s="50"/>
      <c r="I426" s="139"/>
    </row>
    <row r="427" spans="1:9" outlineLevel="1" x14ac:dyDescent="0.25">
      <c r="A427" s="47"/>
      <c r="B427" s="113"/>
      <c r="C427" s="48">
        <f t="shared" si="9"/>
        <v>0</v>
      </c>
      <c r="D427" s="48">
        <f t="shared" si="9"/>
        <v>0</v>
      </c>
      <c r="E427" s="48">
        <f t="shared" si="9"/>
        <v>0</v>
      </c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>
        <f t="shared" si="9"/>
        <v>0</v>
      </c>
      <c r="D428" s="52">
        <f t="shared" si="9"/>
        <v>0</v>
      </c>
      <c r="E428" s="52">
        <f t="shared" si="9"/>
        <v>0</v>
      </c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BARTOLOMEU MANETTE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DIRETOR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1</v>
      </c>
      <c r="B436" s="63" t="s">
        <v>42</v>
      </c>
      <c r="C436" s="63" t="s">
        <v>86</v>
      </c>
      <c r="D436" s="64" t="s">
        <v>63</v>
      </c>
      <c r="E436" s="64" t="s">
        <v>45</v>
      </c>
      <c r="F436" s="65">
        <v>400</v>
      </c>
      <c r="G436" s="65"/>
      <c r="H436" s="64">
        <v>1</v>
      </c>
      <c r="I436" s="139"/>
    </row>
    <row r="437" spans="1:9" outlineLevel="1" x14ac:dyDescent="0.25">
      <c r="A437" s="63">
        <v>4</v>
      </c>
      <c r="B437" s="63" t="s">
        <v>42</v>
      </c>
      <c r="C437" s="63" t="s">
        <v>53</v>
      </c>
      <c r="D437" s="64" t="s">
        <v>44</v>
      </c>
      <c r="E437" s="64" t="s">
        <v>45</v>
      </c>
      <c r="F437" s="65">
        <v>400</v>
      </c>
      <c r="G437" s="65"/>
      <c r="H437" s="64">
        <v>1</v>
      </c>
      <c r="I437" s="139"/>
    </row>
    <row r="438" spans="1:9" outlineLevel="1" x14ac:dyDescent="0.25">
      <c r="A438" s="63">
        <v>5</v>
      </c>
      <c r="B438" s="63" t="s">
        <v>42</v>
      </c>
      <c r="C438" s="63" t="s">
        <v>47</v>
      </c>
      <c r="D438" s="64" t="s">
        <v>44</v>
      </c>
      <c r="E438" s="64" t="s">
        <v>45</v>
      </c>
      <c r="F438" s="65">
        <v>300</v>
      </c>
      <c r="G438" s="65"/>
      <c r="H438" s="64">
        <v>1</v>
      </c>
      <c r="I438" s="139"/>
    </row>
    <row r="439" spans="1:9" outlineLevel="1" x14ac:dyDescent="0.25">
      <c r="A439" s="63">
        <v>12</v>
      </c>
      <c r="B439" s="63" t="s">
        <v>42</v>
      </c>
      <c r="C439" s="63" t="s">
        <v>69</v>
      </c>
      <c r="D439" s="64" t="s">
        <v>44</v>
      </c>
      <c r="E439" s="64" t="s">
        <v>45</v>
      </c>
      <c r="F439" s="65">
        <v>400</v>
      </c>
      <c r="G439" s="65"/>
      <c r="H439" s="64">
        <v>1</v>
      </c>
      <c r="I439" s="139"/>
    </row>
    <row r="440" spans="1:9" outlineLevel="1" x14ac:dyDescent="0.25">
      <c r="A440" s="63">
        <v>19</v>
      </c>
      <c r="B440" s="63" t="s">
        <v>42</v>
      </c>
      <c r="C440" s="63" t="s">
        <v>47</v>
      </c>
      <c r="D440" s="64" t="s">
        <v>44</v>
      </c>
      <c r="E440" s="64" t="s">
        <v>45</v>
      </c>
      <c r="F440" s="65">
        <v>300</v>
      </c>
      <c r="G440" s="65"/>
      <c r="H440" s="64">
        <v>1</v>
      </c>
      <c r="I440" s="139"/>
    </row>
    <row r="441" spans="1:9" outlineLevel="1" x14ac:dyDescent="0.25">
      <c r="A441" s="63"/>
      <c r="B441" s="63"/>
      <c r="C441" s="63"/>
      <c r="D441" s="64"/>
      <c r="E441" s="64"/>
      <c r="F441" s="65"/>
      <c r="G441" s="65"/>
      <c r="H441" s="64"/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ITAPEVA/ITARARÉ</v>
      </c>
      <c r="D457" s="70" t="str">
        <f>D436</f>
        <v>TRABALHO DE BASE</v>
      </c>
      <c r="E457" s="70" t="str">
        <f>E436</f>
        <v>VEICULO SINDICATO</v>
      </c>
      <c r="F457" s="71">
        <f>SUM(F436:F455)</f>
        <v>1800</v>
      </c>
      <c r="G457" s="71">
        <f>SUM(G436:G455)</f>
        <v>0</v>
      </c>
      <c r="H457" s="72">
        <f>SUM(H436:H456)</f>
        <v>5</v>
      </c>
      <c r="I457" s="139"/>
    </row>
    <row r="458" spans="1:9" outlineLevel="1" x14ac:dyDescent="0.25">
      <c r="A458" s="73"/>
      <c r="B458" s="74"/>
      <c r="C458" s="74" t="str">
        <f t="shared" ref="C458:E466" si="10">C437</f>
        <v>CONCHAS</v>
      </c>
      <c r="D458" s="74" t="str">
        <f t="shared" si="10"/>
        <v>VISITA A BASE</v>
      </c>
      <c r="E458" s="74" t="str">
        <f t="shared" si="10"/>
        <v>VEICULO SINDICATO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si="10"/>
        <v>ITU</v>
      </c>
      <c r="D459" s="74" t="str">
        <f t="shared" si="10"/>
        <v>VISITA A BASE</v>
      </c>
      <c r="E459" s="74" t="str">
        <f t="shared" si="10"/>
        <v>VEICULO SINDICATO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 t="str">
        <f t="shared" si="10"/>
        <v>LARANJAL PAULISTA</v>
      </c>
      <c r="D460" s="74" t="str">
        <f t="shared" si="10"/>
        <v>VISITA A BASE</v>
      </c>
      <c r="E460" s="74" t="str">
        <f t="shared" si="10"/>
        <v>VEICULO SINDICATO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 t="str">
        <f t="shared" si="10"/>
        <v>ITU</v>
      </c>
      <c r="D461" s="74" t="str">
        <f t="shared" si="10"/>
        <v>VISITA A BASE</v>
      </c>
      <c r="E461" s="74" t="str">
        <f t="shared" si="10"/>
        <v>VEICULO SINDICATO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>
        <f t="shared" si="10"/>
        <v>0</v>
      </c>
      <c r="D462" s="74">
        <f t="shared" si="10"/>
        <v>0</v>
      </c>
      <c r="E462" s="74">
        <f t="shared" si="10"/>
        <v>0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si="10"/>
        <v>0</v>
      </c>
      <c r="D463" s="74">
        <f t="shared" si="10"/>
        <v>0</v>
      </c>
      <c r="E463" s="74">
        <f t="shared" si="10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si="10"/>
        <v>0</v>
      </c>
      <c r="D464" s="74">
        <f t="shared" si="10"/>
        <v>0</v>
      </c>
      <c r="E464" s="74">
        <f t="shared" si="10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si="10"/>
        <v>0</v>
      </c>
      <c r="D465" s="74">
        <f t="shared" si="10"/>
        <v>0</v>
      </c>
      <c r="E465" s="74">
        <f t="shared" si="10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si="10"/>
        <v>0</v>
      </c>
      <c r="D466" s="78">
        <f t="shared" si="10"/>
        <v>0</v>
      </c>
      <c r="E466" s="78">
        <f t="shared" si="10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mergeCells count="22">
    <mergeCell ref="A467:B467"/>
    <mergeCell ref="A351:B351"/>
    <mergeCell ref="I354:I466"/>
    <mergeCell ref="A380:H380"/>
    <mergeCell ref="A418:H418"/>
    <mergeCell ref="A456:H456"/>
    <mergeCell ref="A235:B235"/>
    <mergeCell ref="I238:I350"/>
    <mergeCell ref="A264:H264"/>
    <mergeCell ref="A302:H302"/>
    <mergeCell ref="A340:H340"/>
    <mergeCell ref="A119:B119"/>
    <mergeCell ref="I122:I234"/>
    <mergeCell ref="A148:H148"/>
    <mergeCell ref="A186:H186"/>
    <mergeCell ref="A224:H224"/>
    <mergeCell ref="A1:G1"/>
    <mergeCell ref="A2:G2"/>
    <mergeCell ref="I6:I118"/>
    <mergeCell ref="A32:H32"/>
    <mergeCell ref="A70:H70"/>
    <mergeCell ref="A108:H10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7"/>
  <sheetViews>
    <sheetView topLeftCell="A73" workbookViewId="0">
      <selection activeCell="D89" sqref="D89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32.5703125" customWidth="1"/>
    <col min="4" max="4" width="21.140625" bestFit="1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1'!B50</f>
        <v>JOSE FERNANDO DE OLIVEIRA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1'!$F$5</f>
        <v>DIRETOR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8</v>
      </c>
      <c r="B12" s="11" t="s">
        <v>42</v>
      </c>
      <c r="C12" s="11" t="s">
        <v>46</v>
      </c>
      <c r="D12" s="12" t="s">
        <v>44</v>
      </c>
      <c r="E12" s="12" t="s">
        <v>45</v>
      </c>
      <c r="F12" s="13">
        <v>300</v>
      </c>
      <c r="G12" s="13">
        <v>82.94</v>
      </c>
      <c r="H12" s="12">
        <v>1</v>
      </c>
      <c r="I12" s="139"/>
    </row>
    <row r="13" spans="1:9" outlineLevel="1" x14ac:dyDescent="0.25">
      <c r="A13" s="11">
        <v>12</v>
      </c>
      <c r="B13" s="11" t="s">
        <v>42</v>
      </c>
      <c r="C13" s="11" t="s">
        <v>43</v>
      </c>
      <c r="D13" s="12" t="s">
        <v>44</v>
      </c>
      <c r="E13" s="12" t="s">
        <v>45</v>
      </c>
      <c r="F13" s="13">
        <v>350</v>
      </c>
      <c r="G13" s="13"/>
      <c r="H13" s="12">
        <v>1</v>
      </c>
      <c r="I13" s="139"/>
    </row>
    <row r="14" spans="1:9" outlineLevel="1" x14ac:dyDescent="0.25">
      <c r="A14" s="11">
        <v>17</v>
      </c>
      <c r="B14" s="11" t="s">
        <v>42</v>
      </c>
      <c r="C14" s="11" t="s">
        <v>54</v>
      </c>
      <c r="D14" s="12" t="s">
        <v>63</v>
      </c>
      <c r="E14" s="12" t="s">
        <v>45</v>
      </c>
      <c r="F14" s="13">
        <v>400</v>
      </c>
      <c r="G14" s="13"/>
      <c r="H14" s="12">
        <v>1</v>
      </c>
      <c r="I14" s="139"/>
    </row>
    <row r="15" spans="1:9" outlineLevel="1" x14ac:dyDescent="0.25">
      <c r="A15" s="11">
        <v>24</v>
      </c>
      <c r="B15" s="11" t="s">
        <v>42</v>
      </c>
      <c r="C15" s="11" t="s">
        <v>49</v>
      </c>
      <c r="D15" s="12" t="s">
        <v>44</v>
      </c>
      <c r="E15" s="12" t="s">
        <v>45</v>
      </c>
      <c r="F15" s="13">
        <v>300</v>
      </c>
      <c r="G15" s="13">
        <v>70</v>
      </c>
      <c r="H15" s="12">
        <v>1</v>
      </c>
      <c r="I15" s="139"/>
    </row>
    <row r="16" spans="1:9" outlineLevel="1" x14ac:dyDescent="0.25">
      <c r="A16" s="11">
        <v>29</v>
      </c>
      <c r="B16" s="11" t="s">
        <v>42</v>
      </c>
      <c r="C16" s="11" t="s">
        <v>69</v>
      </c>
      <c r="D16" s="12" t="s">
        <v>44</v>
      </c>
      <c r="E16" s="12" t="s">
        <v>45</v>
      </c>
      <c r="F16" s="13">
        <v>400</v>
      </c>
      <c r="G16" s="13"/>
      <c r="H16" s="12">
        <v>1</v>
      </c>
      <c r="I16" s="139"/>
    </row>
    <row r="17" spans="1:9" outlineLevel="1" x14ac:dyDescent="0.25">
      <c r="A17" s="11"/>
      <c r="B17" s="11"/>
      <c r="C17" s="11"/>
      <c r="D17" s="12"/>
      <c r="E17" s="12"/>
      <c r="F17" s="13"/>
      <c r="G17" s="13"/>
      <c r="H17" s="12"/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/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SALTO DE PIRAPORA</v>
      </c>
      <c r="D33" s="16" t="str">
        <f>D12</f>
        <v>VISITA A BASE</v>
      </c>
      <c r="E33" s="16" t="str">
        <f>E12</f>
        <v>VEICULO SINDICATO</v>
      </c>
      <c r="F33" s="17">
        <f>SUM(F12:F31)</f>
        <v>1750</v>
      </c>
      <c r="G33" s="17">
        <f>SUM(G12:G31)</f>
        <v>152.94</v>
      </c>
      <c r="H33" s="22">
        <f>SUM(H12:H32)</f>
        <v>5</v>
      </c>
      <c r="I33" s="139"/>
    </row>
    <row r="34" spans="1:9" outlineLevel="1" x14ac:dyDescent="0.25">
      <c r="A34" s="23"/>
      <c r="B34" s="18"/>
      <c r="C34" s="18" t="str">
        <f t="shared" ref="C34:E42" si="0">C13</f>
        <v>ITAPETININGA</v>
      </c>
      <c r="D34" s="18" t="str">
        <f t="shared" si="0"/>
        <v>VISITA A BASE</v>
      </c>
      <c r="E34" s="18" t="str">
        <f t="shared" si="0"/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ITAPEVA</v>
      </c>
      <c r="D35" s="18" t="str">
        <f t="shared" si="0"/>
        <v>TRABALHO DE BASE</v>
      </c>
      <c r="E35" s="18" t="str">
        <f t="shared" si="0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PIEDADE</v>
      </c>
      <c r="D36" s="18" t="str">
        <f t="shared" si="0"/>
        <v>VISITA A BASE</v>
      </c>
      <c r="E36" s="18" t="str">
        <f t="shared" si="0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 t="str">
        <f t="shared" si="0"/>
        <v>LARANJAL PAULISTA</v>
      </c>
      <c r="D37" s="18" t="str">
        <f t="shared" si="0"/>
        <v>VISITA A BASE</v>
      </c>
      <c r="E37" s="18" t="str">
        <f t="shared" si="0"/>
        <v>VEICULO SINDICATO</v>
      </c>
      <c r="F37" s="19"/>
      <c r="G37" s="19"/>
      <c r="H37" s="24"/>
      <c r="I37" s="139"/>
    </row>
    <row r="38" spans="1:9" outlineLevel="1" x14ac:dyDescent="0.25">
      <c r="A38" s="23"/>
      <c r="B38" s="18"/>
      <c r="C38" s="18">
        <f t="shared" si="0"/>
        <v>0</v>
      </c>
      <c r="D38" s="18">
        <f>D17</f>
        <v>0</v>
      </c>
      <c r="E38" s="18">
        <f t="shared" si="0"/>
        <v>0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0"/>
        <v>0</v>
      </c>
      <c r="D39" s="18">
        <f>D18</f>
        <v>0</v>
      </c>
      <c r="E39" s="18">
        <f t="shared" si="0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0"/>
        <v>0</v>
      </c>
      <c r="D40" s="18">
        <f>D19</f>
        <v>0</v>
      </c>
      <c r="E40" s="18">
        <f t="shared" si="0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0"/>
        <v>0</v>
      </c>
      <c r="D41" s="18">
        <f>D20</f>
        <v>0</v>
      </c>
      <c r="E41" s="18">
        <f t="shared" si="0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0"/>
        <v>0</v>
      </c>
      <c r="D42" s="26">
        <f>D21</f>
        <v>0</v>
      </c>
      <c r="E42" s="26">
        <f t="shared" si="0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JOSE FERNANDO DE OLIVEIRA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DIRETOR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7</v>
      </c>
      <c r="B50" s="37" t="s">
        <v>42</v>
      </c>
      <c r="C50" s="37" t="s">
        <v>72</v>
      </c>
      <c r="D50" s="38" t="s">
        <v>44</v>
      </c>
      <c r="E50" s="38" t="s">
        <v>45</v>
      </c>
      <c r="F50" s="39">
        <v>400</v>
      </c>
      <c r="G50" s="39"/>
      <c r="H50" s="38">
        <v>1</v>
      </c>
      <c r="I50" s="139"/>
    </row>
    <row r="51" spans="1:9" outlineLevel="1" x14ac:dyDescent="0.25">
      <c r="A51" s="37">
        <v>9</v>
      </c>
      <c r="B51" s="37" t="s">
        <v>42</v>
      </c>
      <c r="C51" s="37" t="s">
        <v>102</v>
      </c>
      <c r="D51" s="38" t="s">
        <v>44</v>
      </c>
      <c r="E51" s="38" t="s">
        <v>45</v>
      </c>
      <c r="F51" s="39">
        <v>300</v>
      </c>
      <c r="G51" s="39"/>
      <c r="H51" s="38">
        <v>1</v>
      </c>
      <c r="I51" s="139"/>
    </row>
    <row r="52" spans="1:9" outlineLevel="1" x14ac:dyDescent="0.25">
      <c r="A52" s="37">
        <v>16</v>
      </c>
      <c r="B52" s="37" t="s">
        <v>42</v>
      </c>
      <c r="C52" s="37" t="s">
        <v>47</v>
      </c>
      <c r="D52" s="38" t="s">
        <v>44</v>
      </c>
      <c r="E52" s="38" t="s">
        <v>45</v>
      </c>
      <c r="F52" s="39">
        <v>300</v>
      </c>
      <c r="G52" s="39"/>
      <c r="H52" s="38">
        <v>1</v>
      </c>
      <c r="I52" s="139"/>
    </row>
    <row r="53" spans="1:9" outlineLevel="1" x14ac:dyDescent="0.25">
      <c r="A53" s="37">
        <v>21</v>
      </c>
      <c r="B53" s="37" t="s">
        <v>42</v>
      </c>
      <c r="C53" s="37" t="s">
        <v>53</v>
      </c>
      <c r="D53" s="38" t="s">
        <v>44</v>
      </c>
      <c r="E53" s="38" t="s">
        <v>45</v>
      </c>
      <c r="F53" s="39">
        <v>400</v>
      </c>
      <c r="G53" s="39"/>
      <c r="H53" s="38">
        <v>1</v>
      </c>
      <c r="I53" s="139"/>
    </row>
    <row r="54" spans="1:9" outlineLevel="1" x14ac:dyDescent="0.25">
      <c r="A54" s="37">
        <v>22</v>
      </c>
      <c r="B54" s="37" t="s">
        <v>42</v>
      </c>
      <c r="C54" s="37" t="s">
        <v>55</v>
      </c>
      <c r="D54" s="38" t="s">
        <v>44</v>
      </c>
      <c r="E54" s="38" t="s">
        <v>45</v>
      </c>
      <c r="F54" s="39">
        <v>300</v>
      </c>
      <c r="G54" s="39"/>
      <c r="H54" s="38">
        <v>1</v>
      </c>
      <c r="I54" s="139"/>
    </row>
    <row r="55" spans="1:9" outlineLevel="1" x14ac:dyDescent="0.25">
      <c r="A55" s="37">
        <v>29</v>
      </c>
      <c r="B55" s="37" t="s">
        <v>42</v>
      </c>
      <c r="C55" s="37" t="s">
        <v>81</v>
      </c>
      <c r="D55" s="38" t="s">
        <v>44</v>
      </c>
      <c r="E55" s="38" t="s">
        <v>45</v>
      </c>
      <c r="F55" s="39">
        <v>300</v>
      </c>
      <c r="G55" s="39"/>
      <c r="H55" s="38">
        <v>1</v>
      </c>
      <c r="I55" s="139"/>
    </row>
    <row r="56" spans="1:9" outlineLevel="1" x14ac:dyDescent="0.25">
      <c r="A56" s="37"/>
      <c r="B56" s="37"/>
      <c r="C56" s="37"/>
      <c r="D56" s="38"/>
      <c r="E56" s="38"/>
      <c r="F56" s="39"/>
      <c r="G56" s="39"/>
      <c r="H56" s="38"/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ITARARE</v>
      </c>
      <c r="D71" s="44" t="str">
        <f>D50</f>
        <v>VISITA A BASE</v>
      </c>
      <c r="E71" s="44" t="str">
        <f>E50</f>
        <v>VEICULO SINDICATO</v>
      </c>
      <c r="F71" s="45">
        <f>SUM(F50:F69)</f>
        <v>2000</v>
      </c>
      <c r="G71" s="45">
        <f>SUM(G50:G69)</f>
        <v>0</v>
      </c>
      <c r="H71" s="46">
        <f>SUM(H50:H70)</f>
        <v>6</v>
      </c>
      <c r="I71" s="139"/>
    </row>
    <row r="72" spans="1:9" outlineLevel="1" x14ac:dyDescent="0.25">
      <c r="A72" s="47"/>
      <c r="B72" s="113"/>
      <c r="C72" s="48" t="str">
        <f t="shared" ref="C72:E80" si="1">C51</f>
        <v>ALUMINIO</v>
      </c>
      <c r="D72" s="48" t="str">
        <f t="shared" si="1"/>
        <v>VISITA A BASE</v>
      </c>
      <c r="E72" s="48" t="str">
        <f t="shared" si="1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1"/>
        <v>ITU</v>
      </c>
      <c r="D73" s="48" t="str">
        <f t="shared" si="1"/>
        <v>VISITA A BASE</v>
      </c>
      <c r="E73" s="48" t="str">
        <f t="shared" si="1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1"/>
        <v>CONCHAS</v>
      </c>
      <c r="D74" s="48" t="str">
        <f t="shared" si="1"/>
        <v>VISITA A BASE</v>
      </c>
      <c r="E74" s="48" t="str">
        <f t="shared" si="1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 t="str">
        <f t="shared" si="1"/>
        <v>PILAR DO SUL</v>
      </c>
      <c r="D75" s="48" t="str">
        <f t="shared" si="1"/>
        <v>VISITA A BASE</v>
      </c>
      <c r="E75" s="48" t="str">
        <f t="shared" si="1"/>
        <v>VEICULO SINDICATO</v>
      </c>
      <c r="F75" s="49"/>
      <c r="G75" s="49"/>
      <c r="H75" s="50"/>
      <c r="I75" s="139"/>
    </row>
    <row r="76" spans="1:9" outlineLevel="1" x14ac:dyDescent="0.25">
      <c r="A76" s="47"/>
      <c r="B76" s="113"/>
      <c r="C76" s="48" t="str">
        <f t="shared" si="1"/>
        <v>VOTORANTIM/SALTO DE PIRAPORA</v>
      </c>
      <c r="D76" s="48" t="str">
        <f t="shared" si="1"/>
        <v>VISITA A BASE</v>
      </c>
      <c r="E76" s="48" t="str">
        <f t="shared" si="1"/>
        <v>VEICULO SINDICATO</v>
      </c>
      <c r="F76" s="49"/>
      <c r="G76" s="49"/>
      <c r="H76" s="50"/>
      <c r="I76" s="139"/>
    </row>
    <row r="77" spans="1:9" outlineLevel="1" x14ac:dyDescent="0.25">
      <c r="A77" s="47"/>
      <c r="B77" s="113"/>
      <c r="C77" s="48">
        <f t="shared" si="1"/>
        <v>0</v>
      </c>
      <c r="D77" s="48">
        <f t="shared" si="1"/>
        <v>0</v>
      </c>
      <c r="E77" s="48">
        <f t="shared" si="1"/>
        <v>0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1"/>
        <v>0</v>
      </c>
      <c r="D78" s="48">
        <f t="shared" si="1"/>
        <v>0</v>
      </c>
      <c r="E78" s="48">
        <f t="shared" si="1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1"/>
        <v>0</v>
      </c>
      <c r="D79" s="48">
        <f t="shared" si="1"/>
        <v>0</v>
      </c>
      <c r="E79" s="48">
        <f t="shared" si="1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1"/>
        <v>0</v>
      </c>
      <c r="D80" s="52">
        <f t="shared" si="1"/>
        <v>0</v>
      </c>
      <c r="E80" s="52">
        <f t="shared" si="1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JOSE FERNANDO DE OLIVEIRA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DIRETOR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5</v>
      </c>
      <c r="B88" s="63" t="s">
        <v>42</v>
      </c>
      <c r="C88" s="63" t="s">
        <v>67</v>
      </c>
      <c r="D88" s="64" t="s">
        <v>44</v>
      </c>
      <c r="E88" s="64" t="s">
        <v>45</v>
      </c>
      <c r="F88" s="65">
        <v>300</v>
      </c>
      <c r="G88" s="65"/>
      <c r="H88" s="64">
        <v>1</v>
      </c>
      <c r="I88" s="139"/>
    </row>
    <row r="89" spans="1:9" outlineLevel="1" x14ac:dyDescent="0.25">
      <c r="A89" s="63">
        <v>7</v>
      </c>
      <c r="B89" s="63" t="s">
        <v>42</v>
      </c>
      <c r="C89" s="63" t="s">
        <v>51</v>
      </c>
      <c r="D89" s="64" t="s">
        <v>44</v>
      </c>
      <c r="E89" s="64" t="s">
        <v>45</v>
      </c>
      <c r="F89" s="65">
        <v>350</v>
      </c>
      <c r="G89" s="65"/>
      <c r="H89" s="64">
        <v>1</v>
      </c>
      <c r="I89" s="139"/>
    </row>
    <row r="90" spans="1:9" outlineLevel="1" x14ac:dyDescent="0.25">
      <c r="A90" s="63">
        <v>11</v>
      </c>
      <c r="B90" s="63" t="s">
        <v>42</v>
      </c>
      <c r="C90" s="63" t="s">
        <v>53</v>
      </c>
      <c r="D90" s="64" t="s">
        <v>44</v>
      </c>
      <c r="E90" s="64" t="s">
        <v>45</v>
      </c>
      <c r="F90" s="65">
        <v>400</v>
      </c>
      <c r="G90" s="65"/>
      <c r="H90" s="64">
        <v>1</v>
      </c>
      <c r="I90" s="139"/>
    </row>
    <row r="91" spans="1:9" outlineLevel="1" x14ac:dyDescent="0.25">
      <c r="A91" s="63">
        <v>14</v>
      </c>
      <c r="B91" s="63" t="s">
        <v>42</v>
      </c>
      <c r="C91" s="63" t="s">
        <v>70</v>
      </c>
      <c r="D91" s="64" t="s">
        <v>44</v>
      </c>
      <c r="E91" s="64" t="s">
        <v>45</v>
      </c>
      <c r="F91" s="65">
        <v>350</v>
      </c>
      <c r="G91" s="65"/>
      <c r="H91" s="64">
        <v>1</v>
      </c>
      <c r="I91" s="139"/>
    </row>
    <row r="92" spans="1:9" outlineLevel="1" x14ac:dyDescent="0.25">
      <c r="A92" s="63">
        <v>18</v>
      </c>
      <c r="B92" s="63" t="s">
        <v>42</v>
      </c>
      <c r="C92" s="63" t="s">
        <v>99</v>
      </c>
      <c r="D92" s="64" t="s">
        <v>44</v>
      </c>
      <c r="E92" s="64" t="s">
        <v>45</v>
      </c>
      <c r="F92" s="65">
        <v>300</v>
      </c>
      <c r="G92" s="65"/>
      <c r="H92" s="64">
        <v>1</v>
      </c>
      <c r="I92" s="139"/>
    </row>
    <row r="93" spans="1:9" outlineLevel="1" x14ac:dyDescent="0.25">
      <c r="A93" s="63">
        <v>20</v>
      </c>
      <c r="B93" s="63" t="s">
        <v>42</v>
      </c>
      <c r="C93" s="63" t="s">
        <v>69</v>
      </c>
      <c r="D93" s="64" t="s">
        <v>44</v>
      </c>
      <c r="E93" s="64" t="s">
        <v>45</v>
      </c>
      <c r="F93" s="65">
        <v>400</v>
      </c>
      <c r="G93" s="65"/>
      <c r="H93" s="64">
        <v>1</v>
      </c>
      <c r="I93" s="139"/>
    </row>
    <row r="94" spans="1:9" outlineLevel="1" x14ac:dyDescent="0.25">
      <c r="A94" s="63">
        <v>22</v>
      </c>
      <c r="B94" s="63" t="s">
        <v>42</v>
      </c>
      <c r="C94" s="63" t="s">
        <v>47</v>
      </c>
      <c r="D94" s="64" t="s">
        <v>44</v>
      </c>
      <c r="E94" s="64" t="s">
        <v>45</v>
      </c>
      <c r="F94" s="65">
        <v>300</v>
      </c>
      <c r="G94" s="65"/>
      <c r="H94" s="64">
        <v>1</v>
      </c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BOITUVA</v>
      </c>
      <c r="D109" s="70" t="str">
        <f>D88</f>
        <v>VISITA A BASE</v>
      </c>
      <c r="E109" s="70" t="str">
        <f>E88</f>
        <v>VEICULO SINDICATO</v>
      </c>
      <c r="F109" s="71">
        <f>SUM(F88:F107)</f>
        <v>2400</v>
      </c>
      <c r="G109" s="71">
        <f>SUM(G88:G107)</f>
        <v>0</v>
      </c>
      <c r="H109" s="72">
        <f>SUM(H88:H108)</f>
        <v>7</v>
      </c>
      <c r="I109" s="139"/>
    </row>
    <row r="110" spans="1:9" outlineLevel="1" x14ac:dyDescent="0.25">
      <c r="A110" s="73"/>
      <c r="B110" s="74"/>
      <c r="C110" s="74" t="str">
        <f t="shared" ref="C110:E118" si="2">C89</f>
        <v>CERQUILHO</v>
      </c>
      <c r="D110" s="74" t="str">
        <f t="shared" si="2"/>
        <v>VISITA A BASE</v>
      </c>
      <c r="E110" s="74" t="str">
        <f t="shared" si="2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2"/>
        <v>CONCHAS</v>
      </c>
      <c r="D111" s="74" t="str">
        <f t="shared" si="2"/>
        <v>VISITA A BASE</v>
      </c>
      <c r="E111" s="74" t="str">
        <f t="shared" si="2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 t="str">
        <f t="shared" si="2"/>
        <v>TATUI</v>
      </c>
      <c r="D112" s="74" t="str">
        <f t="shared" si="2"/>
        <v>VISITA A BASE</v>
      </c>
      <c r="E112" s="74" t="str">
        <f t="shared" si="2"/>
        <v>VEICULO SINDICATO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 t="str">
        <f t="shared" si="2"/>
        <v>IPERÓ</v>
      </c>
      <c r="D113" s="74" t="str">
        <f t="shared" si="2"/>
        <v>VISITA A BASE</v>
      </c>
      <c r="E113" s="74" t="str">
        <f t="shared" si="2"/>
        <v>VEICULO SINDICATO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 t="str">
        <f t="shared" si="2"/>
        <v>LARANJAL PAULISTA</v>
      </c>
      <c r="D114" s="74" t="str">
        <f t="shared" si="2"/>
        <v>VISITA A BASE</v>
      </c>
      <c r="E114" s="74" t="str">
        <f t="shared" si="2"/>
        <v>VEICULO SINDICATO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 t="str">
        <f t="shared" si="2"/>
        <v>ITU</v>
      </c>
      <c r="D115" s="74" t="str">
        <f t="shared" si="2"/>
        <v>VISITA A BASE</v>
      </c>
      <c r="E115" s="74" t="str">
        <f t="shared" si="2"/>
        <v>VEICULO SINDICATO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2"/>
        <v>0</v>
      </c>
      <c r="D116" s="74">
        <f t="shared" si="2"/>
        <v>0</v>
      </c>
      <c r="E116" s="74">
        <f t="shared" si="2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2"/>
        <v>0</v>
      </c>
      <c r="D117" s="74">
        <f t="shared" si="2"/>
        <v>0</v>
      </c>
      <c r="E117" s="74">
        <f t="shared" si="2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2"/>
        <v>0</v>
      </c>
      <c r="D118" s="78">
        <f t="shared" si="2"/>
        <v>0</v>
      </c>
      <c r="E118" s="78">
        <f t="shared" si="2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B84</f>
        <v>JOSE FERNANDO DE OLIVEIRA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'RESUMO 1'!$F$5</f>
        <v>DIRETOR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3</v>
      </c>
      <c r="B128" s="11" t="s">
        <v>42</v>
      </c>
      <c r="C128" s="11" t="s">
        <v>69</v>
      </c>
      <c r="D128" s="12" t="s">
        <v>44</v>
      </c>
      <c r="E128" s="12" t="s">
        <v>45</v>
      </c>
      <c r="F128" s="13">
        <v>400</v>
      </c>
      <c r="G128" s="13"/>
      <c r="H128" s="12">
        <v>1</v>
      </c>
      <c r="I128" s="139"/>
    </row>
    <row r="129" spans="1:9" outlineLevel="1" x14ac:dyDescent="0.25">
      <c r="A129" s="11">
        <v>5</v>
      </c>
      <c r="B129" s="11" t="s">
        <v>42</v>
      </c>
      <c r="C129" s="11" t="s">
        <v>50</v>
      </c>
      <c r="D129" s="12" t="s">
        <v>44</v>
      </c>
      <c r="E129" s="12" t="s">
        <v>45</v>
      </c>
      <c r="F129" s="13">
        <v>300</v>
      </c>
      <c r="G129" s="13"/>
      <c r="H129" s="12">
        <v>1</v>
      </c>
      <c r="I129" s="139"/>
    </row>
    <row r="130" spans="1:9" outlineLevel="1" x14ac:dyDescent="0.25">
      <c r="A130" s="11">
        <v>12</v>
      </c>
      <c r="B130" s="11" t="s">
        <v>42</v>
      </c>
      <c r="C130" s="11" t="s">
        <v>53</v>
      </c>
      <c r="D130" s="12" t="s">
        <v>44</v>
      </c>
      <c r="E130" s="12" t="s">
        <v>45</v>
      </c>
      <c r="F130" s="13">
        <v>400</v>
      </c>
      <c r="G130" s="13"/>
      <c r="H130" s="12">
        <v>1</v>
      </c>
      <c r="I130" s="139"/>
    </row>
    <row r="131" spans="1:9" outlineLevel="1" x14ac:dyDescent="0.25">
      <c r="A131" s="11">
        <v>18</v>
      </c>
      <c r="B131" s="11" t="s">
        <v>42</v>
      </c>
      <c r="C131" s="11" t="s">
        <v>57</v>
      </c>
      <c r="D131" s="12" t="s">
        <v>44</v>
      </c>
      <c r="E131" s="12" t="s">
        <v>45</v>
      </c>
      <c r="F131" s="13">
        <v>350</v>
      </c>
      <c r="G131" s="13"/>
      <c r="H131" s="12">
        <v>1</v>
      </c>
      <c r="I131" s="139"/>
    </row>
    <row r="132" spans="1:9" outlineLevel="1" x14ac:dyDescent="0.25">
      <c r="A132" s="11">
        <v>25</v>
      </c>
      <c r="B132" s="11" t="s">
        <v>42</v>
      </c>
      <c r="C132" s="11" t="s">
        <v>70</v>
      </c>
      <c r="D132" s="12" t="s">
        <v>44</v>
      </c>
      <c r="E132" s="12" t="s">
        <v>45</v>
      </c>
      <c r="F132" s="13">
        <v>350</v>
      </c>
      <c r="G132" s="13"/>
      <c r="H132" s="12">
        <v>1</v>
      </c>
      <c r="I132" s="139"/>
    </row>
    <row r="133" spans="1:9" outlineLevel="1" x14ac:dyDescent="0.25">
      <c r="A133" s="11"/>
      <c r="B133" s="11"/>
      <c r="C133" s="11"/>
      <c r="D133" s="12"/>
      <c r="E133" s="12"/>
      <c r="F133" s="13"/>
      <c r="G133" s="13"/>
      <c r="H133" s="12"/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LARANJAL PAULISTA</v>
      </c>
      <c r="D149" s="16" t="str">
        <f>D128</f>
        <v>VISITA A BASE</v>
      </c>
      <c r="E149" s="16" t="str">
        <f>E128</f>
        <v>VEICULO SINDICATO</v>
      </c>
      <c r="F149" s="17">
        <f>SUM(F128:F147)</f>
        <v>1800</v>
      </c>
      <c r="G149" s="17">
        <f>SUM(G128:G147)</f>
        <v>0</v>
      </c>
      <c r="H149" s="22">
        <f>SUM(H128:H148)</f>
        <v>5</v>
      </c>
      <c r="I149" s="139"/>
    </row>
    <row r="150" spans="1:9" outlineLevel="1" x14ac:dyDescent="0.25">
      <c r="A150" s="23"/>
      <c r="B150" s="18"/>
      <c r="C150" s="18" t="str">
        <f t="shared" ref="C150:E158" si="3">C129</f>
        <v>PORTO FELIZ</v>
      </c>
      <c r="D150" s="18" t="str">
        <f t="shared" si="3"/>
        <v>VISITA A BASE</v>
      </c>
      <c r="E150" s="18" t="str">
        <f t="shared" si="3"/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3"/>
        <v>CONCHAS</v>
      </c>
      <c r="D151" s="18" t="str">
        <f t="shared" si="3"/>
        <v>VISITA A BASE</v>
      </c>
      <c r="E151" s="18" t="str">
        <f t="shared" si="3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3"/>
        <v>TIETE</v>
      </c>
      <c r="D152" s="18" t="str">
        <f t="shared" si="3"/>
        <v>VISITA A BASE</v>
      </c>
      <c r="E152" s="18" t="str">
        <f t="shared" si="3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 t="str">
        <f t="shared" si="3"/>
        <v>TATUI</v>
      </c>
      <c r="D153" s="18" t="str">
        <f t="shared" si="3"/>
        <v>VISITA A BASE</v>
      </c>
      <c r="E153" s="18" t="str">
        <f t="shared" si="3"/>
        <v>VEICULO SINDICATO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>
        <f t="shared" si="3"/>
        <v>0</v>
      </c>
      <c r="D154" s="18">
        <f>D133</f>
        <v>0</v>
      </c>
      <c r="E154" s="18">
        <f t="shared" si="3"/>
        <v>0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3"/>
        <v>0</v>
      </c>
      <c r="D155" s="18">
        <f>D134</f>
        <v>0</v>
      </c>
      <c r="E155" s="18">
        <f t="shared" si="3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3"/>
        <v>0</v>
      </c>
      <c r="D156" s="18">
        <f>D135</f>
        <v>0</v>
      </c>
      <c r="E156" s="18">
        <f t="shared" si="3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3"/>
        <v>0</v>
      </c>
      <c r="D157" s="18">
        <f>D136</f>
        <v>0</v>
      </c>
      <c r="E157" s="18">
        <f t="shared" si="3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3"/>
        <v>0</v>
      </c>
      <c r="D158" s="26">
        <f>D137</f>
        <v>0</v>
      </c>
      <c r="E158" s="26">
        <f t="shared" si="3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JOSE FERNANDO DE OLIVEIRA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DIRETOR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5</v>
      </c>
      <c r="B166" s="37" t="s">
        <v>42</v>
      </c>
      <c r="C166" s="37" t="s">
        <v>74</v>
      </c>
      <c r="D166" s="38" t="s">
        <v>56</v>
      </c>
      <c r="E166" s="38" t="s">
        <v>45</v>
      </c>
      <c r="F166" s="39">
        <v>300</v>
      </c>
      <c r="G166" s="39">
        <v>83.02</v>
      </c>
      <c r="H166" s="38">
        <v>1</v>
      </c>
      <c r="I166" s="139"/>
    </row>
    <row r="167" spans="1:9" outlineLevel="1" x14ac:dyDescent="0.25">
      <c r="A167" s="37">
        <v>10</v>
      </c>
      <c r="B167" s="37" t="s">
        <v>42</v>
      </c>
      <c r="C167" s="37" t="s">
        <v>49</v>
      </c>
      <c r="D167" s="38" t="s">
        <v>44</v>
      </c>
      <c r="E167" s="38" t="s">
        <v>45</v>
      </c>
      <c r="F167" s="39">
        <v>300</v>
      </c>
      <c r="G167" s="39">
        <v>63.94</v>
      </c>
      <c r="H167" s="38">
        <v>1</v>
      </c>
      <c r="I167" s="139"/>
    </row>
    <row r="168" spans="1:9" outlineLevel="1" x14ac:dyDescent="0.25">
      <c r="A168" s="37">
        <v>15</v>
      </c>
      <c r="B168" s="37" t="s">
        <v>42</v>
      </c>
      <c r="C168" s="37" t="s">
        <v>70</v>
      </c>
      <c r="D168" s="38" t="s">
        <v>44</v>
      </c>
      <c r="E168" s="38" t="s">
        <v>45</v>
      </c>
      <c r="F168" s="39">
        <v>350</v>
      </c>
      <c r="G168" s="39"/>
      <c r="H168" s="38">
        <v>1</v>
      </c>
      <c r="I168" s="139"/>
    </row>
    <row r="169" spans="1:9" outlineLevel="1" x14ac:dyDescent="0.25">
      <c r="A169" s="37">
        <v>16</v>
      </c>
      <c r="B169" s="37" t="s">
        <v>42</v>
      </c>
      <c r="C169" s="37" t="s">
        <v>69</v>
      </c>
      <c r="D169" s="38" t="s">
        <v>44</v>
      </c>
      <c r="E169" s="38" t="s">
        <v>45</v>
      </c>
      <c r="F169" s="39">
        <v>400</v>
      </c>
      <c r="G169" s="39"/>
      <c r="H169" s="38">
        <v>1</v>
      </c>
      <c r="I169" s="139"/>
    </row>
    <row r="170" spans="1:9" outlineLevel="1" x14ac:dyDescent="0.25">
      <c r="A170" s="37">
        <v>22</v>
      </c>
      <c r="B170" s="37" t="s">
        <v>42</v>
      </c>
      <c r="C170" s="37" t="s">
        <v>55</v>
      </c>
      <c r="D170" s="38" t="s">
        <v>44</v>
      </c>
      <c r="E170" s="38" t="s">
        <v>45</v>
      </c>
      <c r="F170" s="39">
        <v>300</v>
      </c>
      <c r="G170" s="39"/>
      <c r="H170" s="38">
        <v>1</v>
      </c>
      <c r="I170" s="139"/>
    </row>
    <row r="171" spans="1:9" outlineLevel="1" x14ac:dyDescent="0.25">
      <c r="A171" s="37"/>
      <c r="B171" s="37"/>
      <c r="C171" s="37"/>
      <c r="D171" s="38"/>
      <c r="E171" s="38"/>
      <c r="F171" s="39"/>
      <c r="G171" s="39"/>
      <c r="H171" s="38"/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VOTORANTIM/IBIUNA</v>
      </c>
      <c r="D187" s="44" t="str">
        <f>D166</f>
        <v>ENTREGA DE BOLETINS</v>
      </c>
      <c r="E187" s="44" t="str">
        <f>E166</f>
        <v>VEICULO SINDICATO</v>
      </c>
      <c r="F187" s="45">
        <f>SUM(F166:F185)</f>
        <v>1650</v>
      </c>
      <c r="G187" s="45">
        <f>SUM(G166:G185)</f>
        <v>146.95999999999998</v>
      </c>
      <c r="H187" s="46">
        <f>SUM(H166:H186)</f>
        <v>5</v>
      </c>
      <c r="I187" s="139"/>
    </row>
    <row r="188" spans="1:9" outlineLevel="1" x14ac:dyDescent="0.25">
      <c r="A188" s="47"/>
      <c r="B188" s="113"/>
      <c r="C188" s="48" t="str">
        <f t="shared" ref="C188:E196" si="4">C167</f>
        <v>PIEDADE</v>
      </c>
      <c r="D188" s="48" t="str">
        <f t="shared" si="4"/>
        <v>VISITA A BASE</v>
      </c>
      <c r="E188" s="48" t="str">
        <f t="shared" si="4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si="4"/>
        <v>TATUI</v>
      </c>
      <c r="D189" s="48" t="str">
        <f t="shared" si="4"/>
        <v>VISITA A BASE</v>
      </c>
      <c r="E189" s="48" t="str">
        <f t="shared" si="4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si="4"/>
        <v>LARANJAL PAULISTA</v>
      </c>
      <c r="D190" s="48" t="str">
        <f t="shared" si="4"/>
        <v>VISITA A BASE</v>
      </c>
      <c r="E190" s="48" t="str">
        <f t="shared" si="4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 t="str">
        <f t="shared" si="4"/>
        <v>PILAR DO SUL</v>
      </c>
      <c r="D191" s="48" t="str">
        <f t="shared" si="4"/>
        <v>VISITA A BASE</v>
      </c>
      <c r="E191" s="48" t="str">
        <f t="shared" si="4"/>
        <v>VEICULO SINDICATO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>
        <f t="shared" si="4"/>
        <v>0</v>
      </c>
      <c r="D192" s="48">
        <f t="shared" si="4"/>
        <v>0</v>
      </c>
      <c r="E192" s="48">
        <f t="shared" si="4"/>
        <v>0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si="4"/>
        <v>0</v>
      </c>
      <c r="D193" s="48">
        <f t="shared" si="4"/>
        <v>0</v>
      </c>
      <c r="E193" s="48">
        <f t="shared" si="4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si="4"/>
        <v>0</v>
      </c>
      <c r="D194" s="48">
        <f t="shared" si="4"/>
        <v>0</v>
      </c>
      <c r="E194" s="48">
        <f t="shared" si="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si="4"/>
        <v>0</v>
      </c>
      <c r="D195" s="48">
        <f t="shared" si="4"/>
        <v>0</v>
      </c>
      <c r="E195" s="48">
        <f t="shared" si="4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si="4"/>
        <v>0</v>
      </c>
      <c r="D196" s="52">
        <f t="shared" si="4"/>
        <v>0</v>
      </c>
      <c r="E196" s="52">
        <f t="shared" si="4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JOSE FERNANDO DE OLIVEIRA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DIRETOR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2</v>
      </c>
      <c r="B204" s="63" t="s">
        <v>42</v>
      </c>
      <c r="C204" s="63" t="s">
        <v>67</v>
      </c>
      <c r="D204" s="64" t="s">
        <v>44</v>
      </c>
      <c r="E204" s="63" t="s">
        <v>45</v>
      </c>
      <c r="F204" s="65">
        <v>300</v>
      </c>
      <c r="G204" s="65"/>
      <c r="H204" s="64">
        <v>1</v>
      </c>
      <c r="I204" s="139"/>
    </row>
    <row r="205" spans="1:9" outlineLevel="1" x14ac:dyDescent="0.25">
      <c r="A205" s="63">
        <v>13</v>
      </c>
      <c r="B205" s="63" t="s">
        <v>42</v>
      </c>
      <c r="C205" s="63" t="s">
        <v>81</v>
      </c>
      <c r="D205" s="64" t="s">
        <v>56</v>
      </c>
      <c r="E205" s="63" t="s">
        <v>45</v>
      </c>
      <c r="F205" s="65">
        <v>300</v>
      </c>
      <c r="G205" s="65">
        <v>104.88</v>
      </c>
      <c r="H205" s="64">
        <v>1</v>
      </c>
      <c r="I205" s="139"/>
    </row>
    <row r="206" spans="1:9" outlineLevel="1" x14ac:dyDescent="0.25">
      <c r="A206" s="63">
        <v>15</v>
      </c>
      <c r="B206" s="63" t="s">
        <v>42</v>
      </c>
      <c r="C206" s="63" t="s">
        <v>55</v>
      </c>
      <c r="D206" s="64" t="s">
        <v>44</v>
      </c>
      <c r="E206" s="63" t="s">
        <v>45</v>
      </c>
      <c r="F206" s="65">
        <v>300</v>
      </c>
      <c r="G206" s="65"/>
      <c r="H206" s="64">
        <v>1</v>
      </c>
      <c r="I206" s="139"/>
    </row>
    <row r="207" spans="1:9" outlineLevel="1" x14ac:dyDescent="0.25">
      <c r="A207" s="63">
        <v>26</v>
      </c>
      <c r="B207" s="63" t="s">
        <v>42</v>
      </c>
      <c r="C207" s="63" t="s">
        <v>70</v>
      </c>
      <c r="D207" s="64" t="s">
        <v>44</v>
      </c>
      <c r="E207" s="63" t="s">
        <v>45</v>
      </c>
      <c r="F207" s="65">
        <v>350</v>
      </c>
      <c r="G207" s="65"/>
      <c r="H207" s="64">
        <v>1</v>
      </c>
      <c r="I207" s="139"/>
    </row>
    <row r="208" spans="1:9" outlineLevel="1" x14ac:dyDescent="0.25">
      <c r="A208" s="63">
        <v>30</v>
      </c>
      <c r="B208" s="63" t="s">
        <v>42</v>
      </c>
      <c r="C208" s="63" t="s">
        <v>43</v>
      </c>
      <c r="D208" s="64" t="s">
        <v>44</v>
      </c>
      <c r="E208" s="63" t="s">
        <v>45</v>
      </c>
      <c r="F208" s="65">
        <v>350</v>
      </c>
      <c r="G208" s="65"/>
      <c r="H208" s="64">
        <v>1</v>
      </c>
      <c r="I208" s="139"/>
    </row>
    <row r="209" spans="1:9" outlineLevel="1" x14ac:dyDescent="0.25">
      <c r="A209" s="63"/>
      <c r="B209" s="63"/>
      <c r="C209" s="63"/>
      <c r="D209" s="64"/>
      <c r="E209" s="64"/>
      <c r="F209" s="65"/>
      <c r="G209" s="65"/>
      <c r="H209" s="64"/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BOITUVA</v>
      </c>
      <c r="D225" s="70" t="str">
        <f>D204</f>
        <v>VISITA A BASE</v>
      </c>
      <c r="E225" s="70" t="str">
        <f>E204</f>
        <v>VEICULO SINDICATO</v>
      </c>
      <c r="F225" s="71">
        <f>SUM(F204:F223)</f>
        <v>1600</v>
      </c>
      <c r="G225" s="71">
        <f>SUM(G204:G223)</f>
        <v>104.88</v>
      </c>
      <c r="H225" s="72">
        <f>SUM(H204:H224)</f>
        <v>5</v>
      </c>
      <c r="I225" s="139"/>
    </row>
    <row r="226" spans="1:9" outlineLevel="1" x14ac:dyDescent="0.25">
      <c r="A226" s="73"/>
      <c r="B226" s="74"/>
      <c r="C226" s="74" t="str">
        <f t="shared" ref="C226:E234" si="5">C205</f>
        <v>VOTORANTIM/SALTO DE PIRAPORA</v>
      </c>
      <c r="D226" s="74" t="str">
        <f t="shared" si="5"/>
        <v>ENTREGA DE BOLETINS</v>
      </c>
      <c r="E226" s="74" t="str">
        <f t="shared" si="5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si="5"/>
        <v>PILAR DO SUL</v>
      </c>
      <c r="D227" s="74" t="str">
        <f t="shared" si="5"/>
        <v>VISITA A BASE</v>
      </c>
      <c r="E227" s="74" t="str">
        <f t="shared" si="5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si="5"/>
        <v>TATUI</v>
      </c>
      <c r="D228" s="74" t="str">
        <f t="shared" si="5"/>
        <v>VISITA A BASE</v>
      </c>
      <c r="E228" s="74" t="str">
        <f t="shared" si="5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 t="str">
        <f t="shared" si="5"/>
        <v>ITAPETININGA</v>
      </c>
      <c r="D229" s="74" t="str">
        <f t="shared" si="5"/>
        <v>VISITA A BASE</v>
      </c>
      <c r="E229" s="74" t="str">
        <f t="shared" si="5"/>
        <v>VEICULO SINDICATO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>
        <f t="shared" si="5"/>
        <v>0</v>
      </c>
      <c r="D230" s="74">
        <f t="shared" si="5"/>
        <v>0</v>
      </c>
      <c r="E230" s="74">
        <f t="shared" si="5"/>
        <v>0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si="5"/>
        <v>0</v>
      </c>
      <c r="D231" s="74">
        <f t="shared" si="5"/>
        <v>0</v>
      </c>
      <c r="E231" s="74">
        <f t="shared" si="5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si="5"/>
        <v>0</v>
      </c>
      <c r="D232" s="74">
        <f t="shared" si="5"/>
        <v>0</v>
      </c>
      <c r="E232" s="74">
        <f t="shared" si="5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si="5"/>
        <v>0</v>
      </c>
      <c r="D233" s="74">
        <f t="shared" si="5"/>
        <v>0</v>
      </c>
      <c r="E233" s="74">
        <f t="shared" si="5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si="5"/>
        <v>0</v>
      </c>
      <c r="D234" s="78">
        <f t="shared" si="5"/>
        <v>0</v>
      </c>
      <c r="E234" s="78">
        <f t="shared" si="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B200</f>
        <v>JOSE FERNANDO DE OLIVEIRA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'RESUMO 1'!$F$5</f>
        <v>DIRETOR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4</v>
      </c>
      <c r="B244" s="11" t="s">
        <v>42</v>
      </c>
      <c r="C244" s="11" t="s">
        <v>52</v>
      </c>
      <c r="D244" s="12" t="s">
        <v>63</v>
      </c>
      <c r="E244" s="12" t="s">
        <v>45</v>
      </c>
      <c r="F244" s="13">
        <v>400</v>
      </c>
      <c r="G244" s="13"/>
      <c r="H244" s="12">
        <v>1</v>
      </c>
      <c r="I244" s="139"/>
    </row>
    <row r="245" spans="1:9" outlineLevel="1" x14ac:dyDescent="0.25">
      <c r="A245" s="11">
        <v>10</v>
      </c>
      <c r="B245" s="11" t="s">
        <v>42</v>
      </c>
      <c r="C245" s="11" t="s">
        <v>49</v>
      </c>
      <c r="D245" s="12" t="s">
        <v>44</v>
      </c>
      <c r="E245" s="12" t="s">
        <v>45</v>
      </c>
      <c r="F245" s="13">
        <v>300</v>
      </c>
      <c r="G245" s="13">
        <v>25</v>
      </c>
      <c r="H245" s="12">
        <v>1</v>
      </c>
      <c r="I245" s="139"/>
    </row>
    <row r="246" spans="1:9" outlineLevel="1" x14ac:dyDescent="0.25">
      <c r="A246" s="11">
        <v>17</v>
      </c>
      <c r="B246" s="11" t="s">
        <v>42</v>
      </c>
      <c r="C246" s="11" t="s">
        <v>81</v>
      </c>
      <c r="D246" s="12" t="s">
        <v>44</v>
      </c>
      <c r="E246" s="12" t="s">
        <v>45</v>
      </c>
      <c r="F246" s="13">
        <v>300</v>
      </c>
      <c r="G246" s="13">
        <v>42.01</v>
      </c>
      <c r="H246" s="12">
        <v>1</v>
      </c>
      <c r="I246" s="139"/>
    </row>
    <row r="247" spans="1:9" outlineLevel="1" x14ac:dyDescent="0.25">
      <c r="A247" s="11">
        <v>19</v>
      </c>
      <c r="B247" s="11" t="s">
        <v>42</v>
      </c>
      <c r="C247" s="11" t="s">
        <v>55</v>
      </c>
      <c r="D247" s="12" t="s">
        <v>44</v>
      </c>
      <c r="E247" s="12" t="s">
        <v>45</v>
      </c>
      <c r="F247" s="13">
        <v>300</v>
      </c>
      <c r="G247" s="13"/>
      <c r="H247" s="12">
        <v>1</v>
      </c>
      <c r="I247" s="139"/>
    </row>
    <row r="248" spans="1:9" outlineLevel="1" x14ac:dyDescent="0.25">
      <c r="A248" s="11">
        <v>24</v>
      </c>
      <c r="B248" s="11" t="s">
        <v>42</v>
      </c>
      <c r="C248" s="11" t="s">
        <v>69</v>
      </c>
      <c r="D248" s="12" t="s">
        <v>44</v>
      </c>
      <c r="E248" s="12" t="s">
        <v>45</v>
      </c>
      <c r="F248" s="13">
        <v>400</v>
      </c>
      <c r="G248" s="13"/>
      <c r="H248" s="12">
        <v>1</v>
      </c>
      <c r="I248" s="139"/>
    </row>
    <row r="249" spans="1:9" outlineLevel="1" x14ac:dyDescent="0.25">
      <c r="A249" s="11">
        <v>27</v>
      </c>
      <c r="B249" s="11" t="s">
        <v>42</v>
      </c>
      <c r="C249" s="11" t="s">
        <v>74</v>
      </c>
      <c r="D249" s="12" t="s">
        <v>44</v>
      </c>
      <c r="E249" s="12" t="s">
        <v>45</v>
      </c>
      <c r="F249" s="13">
        <v>300</v>
      </c>
      <c r="G249" s="13">
        <v>76.87</v>
      </c>
      <c r="H249" s="12">
        <v>1</v>
      </c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CAPÃO BONITO</v>
      </c>
      <c r="D265" s="16" t="str">
        <f>D244</f>
        <v>TRABALHO DE BASE</v>
      </c>
      <c r="E265" s="16" t="str">
        <f>E244</f>
        <v>VEICULO SINDICATO</v>
      </c>
      <c r="F265" s="17">
        <f>SUM(F244:F263)</f>
        <v>2000</v>
      </c>
      <c r="G265" s="17">
        <f>SUM(G244:G263)</f>
        <v>143.88</v>
      </c>
      <c r="H265" s="22">
        <f>SUM(H244:H264)</f>
        <v>6</v>
      </c>
      <c r="I265" s="139"/>
    </row>
    <row r="266" spans="1:9" outlineLevel="1" x14ac:dyDescent="0.25">
      <c r="A266" s="23"/>
      <c r="B266" s="18"/>
      <c r="C266" s="18" t="str">
        <f t="shared" ref="C266:E274" si="6">C245</f>
        <v>PIEDADE</v>
      </c>
      <c r="D266" s="18" t="str">
        <f t="shared" si="6"/>
        <v>VISITA A BASE</v>
      </c>
      <c r="E266" s="18" t="str">
        <f t="shared" si="6"/>
        <v>VEICULO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si="6"/>
        <v>VOTORANTIM/SALTO DE PIRAPORA</v>
      </c>
      <c r="D267" s="18" t="str">
        <f t="shared" si="6"/>
        <v>VISITA A BASE</v>
      </c>
      <c r="E267" s="18" t="str">
        <f t="shared" si="6"/>
        <v>VEICULO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si="6"/>
        <v>PILAR DO SUL</v>
      </c>
      <c r="D268" s="18" t="str">
        <f t="shared" si="6"/>
        <v>VISITA A BASE</v>
      </c>
      <c r="E268" s="18" t="str">
        <f t="shared" si="6"/>
        <v>VEICULO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 t="str">
        <f t="shared" si="6"/>
        <v>LARANJAL PAULISTA</v>
      </c>
      <c r="D269" s="18" t="str">
        <f t="shared" si="6"/>
        <v>VISITA A BASE</v>
      </c>
      <c r="E269" s="18" t="str">
        <f t="shared" si="6"/>
        <v>VEICULO SINDICATO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 t="str">
        <f t="shared" si="6"/>
        <v>VOTORANTIM/IBIUNA</v>
      </c>
      <c r="D270" s="18" t="str">
        <f>D249</f>
        <v>VISITA A BASE</v>
      </c>
      <c r="E270" s="18" t="str">
        <f t="shared" si="6"/>
        <v>VEICULO SINDICATO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6"/>
        <v>0</v>
      </c>
      <c r="D271" s="18">
        <f>D250</f>
        <v>0</v>
      </c>
      <c r="E271" s="18">
        <f t="shared" si="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6"/>
        <v>0</v>
      </c>
      <c r="D272" s="18">
        <f>D251</f>
        <v>0</v>
      </c>
      <c r="E272" s="18">
        <f t="shared" si="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6"/>
        <v>0</v>
      </c>
      <c r="D273" s="18">
        <f>D252</f>
        <v>0</v>
      </c>
      <c r="E273" s="18">
        <f t="shared" si="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6"/>
        <v>0</v>
      </c>
      <c r="D274" s="26">
        <f>D253</f>
        <v>0</v>
      </c>
      <c r="E274" s="26">
        <f t="shared" si="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JOSE FERNANDO DE OLIVEIRA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DIRETOR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2</v>
      </c>
      <c r="B282" s="37" t="s">
        <v>42</v>
      </c>
      <c r="C282" s="37" t="s">
        <v>74</v>
      </c>
      <c r="D282" s="38" t="s">
        <v>44</v>
      </c>
      <c r="E282" s="38" t="s">
        <v>45</v>
      </c>
      <c r="F282" s="39">
        <v>300</v>
      </c>
      <c r="G282" s="39"/>
      <c r="H282" s="38"/>
      <c r="I282" s="139"/>
    </row>
    <row r="283" spans="1:9" outlineLevel="1" x14ac:dyDescent="0.25">
      <c r="A283" s="37">
        <v>7</v>
      </c>
      <c r="B283" s="37" t="s">
        <v>42</v>
      </c>
      <c r="C283" s="37" t="s">
        <v>65</v>
      </c>
      <c r="D283" s="38" t="s">
        <v>44</v>
      </c>
      <c r="E283" s="38" t="s">
        <v>45</v>
      </c>
      <c r="F283" s="39">
        <v>350</v>
      </c>
      <c r="G283" s="39"/>
      <c r="H283" s="38"/>
      <c r="I283" s="139"/>
    </row>
    <row r="284" spans="1:9" outlineLevel="1" x14ac:dyDescent="0.25">
      <c r="A284" s="37">
        <v>23</v>
      </c>
      <c r="B284" s="37" t="s">
        <v>42</v>
      </c>
      <c r="C284" s="37" t="s">
        <v>69</v>
      </c>
      <c r="D284" s="38" t="s">
        <v>44</v>
      </c>
      <c r="E284" s="38" t="s">
        <v>45</v>
      </c>
      <c r="F284" s="39">
        <v>400</v>
      </c>
      <c r="G284" s="39"/>
      <c r="H284" s="38"/>
      <c r="I284" s="139"/>
    </row>
    <row r="285" spans="1:9" outlineLevel="1" x14ac:dyDescent="0.25">
      <c r="A285" s="37">
        <v>25</v>
      </c>
      <c r="B285" s="37" t="s">
        <v>42</v>
      </c>
      <c r="C285" s="37" t="s">
        <v>75</v>
      </c>
      <c r="D285" s="38" t="s">
        <v>44</v>
      </c>
      <c r="E285" s="38" t="s">
        <v>45</v>
      </c>
      <c r="F285" s="39">
        <v>300</v>
      </c>
      <c r="G285" s="39"/>
      <c r="H285" s="38"/>
      <c r="I285" s="139"/>
    </row>
    <row r="286" spans="1:9" outlineLevel="1" x14ac:dyDescent="0.25">
      <c r="A286" s="37">
        <v>28</v>
      </c>
      <c r="B286" s="37" t="s">
        <v>42</v>
      </c>
      <c r="C286" s="37" t="s">
        <v>57</v>
      </c>
      <c r="D286" s="38" t="s">
        <v>44</v>
      </c>
      <c r="E286" s="38" t="s">
        <v>45</v>
      </c>
      <c r="F286" s="39">
        <v>300</v>
      </c>
      <c r="G286" s="39"/>
      <c r="H286" s="38"/>
      <c r="I286" s="139"/>
    </row>
    <row r="287" spans="1:9" outlineLevel="1" x14ac:dyDescent="0.25">
      <c r="A287" s="37"/>
      <c r="B287" s="37"/>
      <c r="C287" s="37"/>
      <c r="D287" s="38"/>
      <c r="E287" s="38"/>
      <c r="F287" s="39"/>
      <c r="G287" s="39"/>
      <c r="H287" s="38"/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VOTORANTIM/IBIUNA</v>
      </c>
      <c r="D303" s="44" t="str">
        <f>D282</f>
        <v>VISITA A BASE</v>
      </c>
      <c r="E303" s="44" t="str">
        <f>E282</f>
        <v>VEICULO SINDICATO</v>
      </c>
      <c r="F303" s="45">
        <f>SUM(F282:F301)</f>
        <v>1650</v>
      </c>
      <c r="G303" s="45">
        <f>SUM(G282:G301)</f>
        <v>0</v>
      </c>
      <c r="H303" s="46">
        <f>SUM(H282:H302)</f>
        <v>0</v>
      </c>
      <c r="I303" s="139"/>
    </row>
    <row r="304" spans="1:9" outlineLevel="1" x14ac:dyDescent="0.25">
      <c r="A304" s="47"/>
      <c r="B304" s="113"/>
      <c r="C304" s="48" t="str">
        <f t="shared" ref="C304:E312" si="7">C283</f>
        <v>ANGATUBA</v>
      </c>
      <c r="D304" s="48" t="str">
        <f t="shared" si="7"/>
        <v>VISITA A BASE</v>
      </c>
      <c r="E304" s="48" t="str">
        <f t="shared" si="7"/>
        <v>VEICULO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si="7"/>
        <v>LARANJAL PAULISTA</v>
      </c>
      <c r="D305" s="48" t="str">
        <f t="shared" si="7"/>
        <v>VISITA A BASE</v>
      </c>
      <c r="E305" s="48" t="str">
        <f t="shared" si="7"/>
        <v>VEICULO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si="7"/>
        <v>CAPELA DO ALTO</v>
      </c>
      <c r="D306" s="48" t="str">
        <f t="shared" si="7"/>
        <v>VISITA A BASE</v>
      </c>
      <c r="E306" s="48" t="str">
        <f t="shared" si="7"/>
        <v>VEICULO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 t="str">
        <f t="shared" si="7"/>
        <v>TIETE</v>
      </c>
      <c r="D307" s="48" t="str">
        <f t="shared" si="7"/>
        <v>VISITA A BASE</v>
      </c>
      <c r="E307" s="48" t="str">
        <f t="shared" si="7"/>
        <v>VEICULO SINDICATO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>
        <f t="shared" si="7"/>
        <v>0</v>
      </c>
      <c r="D308" s="48">
        <f t="shared" si="7"/>
        <v>0</v>
      </c>
      <c r="E308" s="48">
        <f t="shared" si="7"/>
        <v>0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si="7"/>
        <v>0</v>
      </c>
      <c r="D309" s="48">
        <f t="shared" si="7"/>
        <v>0</v>
      </c>
      <c r="E309" s="48">
        <f t="shared" si="7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si="7"/>
        <v>0</v>
      </c>
      <c r="D310" s="48">
        <f t="shared" si="7"/>
        <v>0</v>
      </c>
      <c r="E310" s="48">
        <f t="shared" si="7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si="7"/>
        <v>0</v>
      </c>
      <c r="D311" s="48">
        <f t="shared" si="7"/>
        <v>0</v>
      </c>
      <c r="E311" s="48">
        <f t="shared" si="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si="7"/>
        <v>0</v>
      </c>
      <c r="D312" s="52">
        <f t="shared" si="7"/>
        <v>0</v>
      </c>
      <c r="E312" s="52">
        <f t="shared" si="7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JOSE FERNANDO DE OLIVEIRA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DIRETOR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4</v>
      </c>
      <c r="B320" s="63" t="s">
        <v>42</v>
      </c>
      <c r="C320" s="63" t="s">
        <v>49</v>
      </c>
      <c r="D320" s="64" t="s">
        <v>44</v>
      </c>
      <c r="E320" s="64" t="s">
        <v>93</v>
      </c>
      <c r="F320" s="65">
        <v>300</v>
      </c>
      <c r="G320" s="65">
        <v>106.02</v>
      </c>
      <c r="H320" s="64">
        <v>1</v>
      </c>
      <c r="I320" s="139"/>
    </row>
    <row r="321" spans="1:9" outlineLevel="1" x14ac:dyDescent="0.25">
      <c r="A321" s="63">
        <v>11</v>
      </c>
      <c r="B321" s="63" t="s">
        <v>42</v>
      </c>
      <c r="C321" s="63" t="s">
        <v>97</v>
      </c>
      <c r="D321" s="64" t="s">
        <v>44</v>
      </c>
      <c r="E321" s="64" t="s">
        <v>93</v>
      </c>
      <c r="F321" s="65">
        <v>300</v>
      </c>
      <c r="G321" s="65"/>
      <c r="H321" s="64">
        <v>1</v>
      </c>
      <c r="I321" s="139"/>
    </row>
    <row r="322" spans="1:9" outlineLevel="1" x14ac:dyDescent="0.25">
      <c r="A322" s="63">
        <v>12</v>
      </c>
      <c r="B322" s="63" t="s">
        <v>42</v>
      </c>
      <c r="C322" s="63" t="s">
        <v>69</v>
      </c>
      <c r="D322" s="64" t="s">
        <v>100</v>
      </c>
      <c r="E322" s="64" t="s">
        <v>93</v>
      </c>
      <c r="F322" s="65">
        <v>400</v>
      </c>
      <c r="G322" s="65"/>
      <c r="H322" s="64">
        <v>1</v>
      </c>
      <c r="I322" s="139"/>
    </row>
    <row r="323" spans="1:9" outlineLevel="1" x14ac:dyDescent="0.25">
      <c r="A323" s="63">
        <v>18</v>
      </c>
      <c r="B323" s="63" t="s">
        <v>42</v>
      </c>
      <c r="C323" s="63" t="s">
        <v>98</v>
      </c>
      <c r="D323" s="64" t="s">
        <v>44</v>
      </c>
      <c r="E323" s="64" t="s">
        <v>93</v>
      </c>
      <c r="F323" s="65">
        <v>300</v>
      </c>
      <c r="G323" s="65">
        <v>47.65</v>
      </c>
      <c r="H323" s="64">
        <v>1</v>
      </c>
      <c r="I323" s="139"/>
    </row>
    <row r="324" spans="1:9" outlineLevel="1" x14ac:dyDescent="0.25">
      <c r="A324" s="63">
        <v>21</v>
      </c>
      <c r="B324" s="63" t="s">
        <v>42</v>
      </c>
      <c r="C324" s="63" t="s">
        <v>49</v>
      </c>
      <c r="D324" s="64" t="s">
        <v>44</v>
      </c>
      <c r="E324" s="64" t="s">
        <v>93</v>
      </c>
      <c r="F324" s="65">
        <v>300</v>
      </c>
      <c r="G324" s="65">
        <v>60.04</v>
      </c>
      <c r="H324" s="64">
        <v>1</v>
      </c>
      <c r="I324" s="139"/>
    </row>
    <row r="325" spans="1:9" outlineLevel="1" x14ac:dyDescent="0.25">
      <c r="A325" s="63">
        <v>28</v>
      </c>
      <c r="B325" s="63" t="s">
        <v>42</v>
      </c>
      <c r="C325" s="63" t="s">
        <v>58</v>
      </c>
      <c r="D325" s="64"/>
      <c r="E325" s="64" t="s">
        <v>93</v>
      </c>
      <c r="F325" s="65">
        <v>300</v>
      </c>
      <c r="G325" s="65"/>
      <c r="H325" s="64">
        <v>1</v>
      </c>
      <c r="I325" s="139"/>
    </row>
    <row r="326" spans="1:9" outlineLevel="1" x14ac:dyDescent="0.25">
      <c r="A326" s="63"/>
      <c r="B326" s="63"/>
      <c r="C326" s="63"/>
      <c r="D326" s="64"/>
      <c r="E326" s="64"/>
      <c r="F326" s="65"/>
      <c r="G326" s="65"/>
      <c r="H326" s="64"/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PIEDADE</v>
      </c>
      <c r="D341" s="70" t="str">
        <f>D320</f>
        <v>VISITA A BASE</v>
      </c>
      <c r="E341" s="70" t="str">
        <f>E320</f>
        <v>VEICULO DO SINDICATO</v>
      </c>
      <c r="F341" s="71">
        <f>SUM(F320:F339)</f>
        <v>1900</v>
      </c>
      <c r="G341" s="71">
        <f>SUM(G320:G339)</f>
        <v>213.70999999999998</v>
      </c>
      <c r="H341" s="72">
        <f>SUM(H320:H340)</f>
        <v>6</v>
      </c>
      <c r="I341" s="139"/>
    </row>
    <row r="342" spans="1:9" outlineLevel="1" x14ac:dyDescent="0.25">
      <c r="A342" s="73"/>
      <c r="B342" s="74"/>
      <c r="C342" s="74" t="str">
        <f t="shared" ref="C342:E350" si="8">C321</f>
        <v>MAIRINQUE</v>
      </c>
      <c r="D342" s="74" t="str">
        <f t="shared" si="8"/>
        <v>VISITA A BASE</v>
      </c>
      <c r="E342" s="74" t="str">
        <f t="shared" si="8"/>
        <v>VEICULO DO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si="8"/>
        <v>LARANJAL PAULISTA</v>
      </c>
      <c r="D343" s="74" t="str">
        <f t="shared" si="8"/>
        <v>TRABALHO A BASE</v>
      </c>
      <c r="E343" s="74" t="str">
        <f t="shared" si="8"/>
        <v>VEICULO DO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str">
        <f t="shared" si="8"/>
        <v>VOTORANTIM/PILAR DO SUL</v>
      </c>
      <c r="D344" s="74" t="str">
        <f t="shared" si="8"/>
        <v>VISITA A BASE</v>
      </c>
      <c r="E344" s="74" t="str">
        <f t="shared" si="8"/>
        <v>VEICULO DO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 t="str">
        <f t="shared" si="8"/>
        <v>PIEDADE</v>
      </c>
      <c r="D345" s="74" t="str">
        <f t="shared" si="8"/>
        <v>VISITA A BASE</v>
      </c>
      <c r="E345" s="74" t="str">
        <f t="shared" si="8"/>
        <v>VEICULO DO SINDICATO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 t="str">
        <f t="shared" si="8"/>
        <v>IBIUNA</v>
      </c>
      <c r="D346" s="74">
        <f t="shared" si="8"/>
        <v>0</v>
      </c>
      <c r="E346" s="74" t="str">
        <f t="shared" si="8"/>
        <v>VEICULO DO SINDICATO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>
        <f t="shared" si="8"/>
        <v>0</v>
      </c>
      <c r="D347" s="74">
        <f t="shared" si="8"/>
        <v>0</v>
      </c>
      <c r="E347" s="74">
        <f t="shared" si="8"/>
        <v>0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si="8"/>
        <v>0</v>
      </c>
      <c r="D348" s="74">
        <f t="shared" si="8"/>
        <v>0</v>
      </c>
      <c r="E348" s="74">
        <f t="shared" si="8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si="8"/>
        <v>0</v>
      </c>
      <c r="D349" s="74">
        <f t="shared" si="8"/>
        <v>0</v>
      </c>
      <c r="E349" s="74">
        <f t="shared" si="8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si="8"/>
        <v>0</v>
      </c>
      <c r="D350" s="78">
        <f t="shared" si="8"/>
        <v>0</v>
      </c>
      <c r="E350" s="78">
        <f t="shared" si="8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B316</f>
        <v>JOSE FERNANDO DE OLIVEIRA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'RESUMO 1'!$F$5</f>
        <v>DIRETOR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6</v>
      </c>
      <c r="B360" s="11" t="s">
        <v>42</v>
      </c>
      <c r="C360" s="11" t="s">
        <v>43</v>
      </c>
      <c r="D360" s="12" t="s">
        <v>44</v>
      </c>
      <c r="E360" s="12" t="s">
        <v>45</v>
      </c>
      <c r="F360" s="13">
        <v>350</v>
      </c>
      <c r="G360" s="13"/>
      <c r="H360" s="12">
        <v>1</v>
      </c>
      <c r="I360" s="139"/>
    </row>
    <row r="361" spans="1:9" outlineLevel="1" x14ac:dyDescent="0.25">
      <c r="A361" s="11">
        <v>16</v>
      </c>
      <c r="B361" s="11" t="s">
        <v>42</v>
      </c>
      <c r="C361" s="11" t="s">
        <v>69</v>
      </c>
      <c r="D361" s="12" t="s">
        <v>44</v>
      </c>
      <c r="E361" s="12" t="s">
        <v>45</v>
      </c>
      <c r="F361" s="13">
        <v>400</v>
      </c>
      <c r="G361" s="13"/>
      <c r="H361" s="12">
        <v>1</v>
      </c>
      <c r="I361" s="139"/>
    </row>
    <row r="362" spans="1:9" outlineLevel="1" x14ac:dyDescent="0.25">
      <c r="A362" s="11">
        <v>20</v>
      </c>
      <c r="B362" s="11" t="s">
        <v>42</v>
      </c>
      <c r="C362" s="11" t="s">
        <v>72</v>
      </c>
      <c r="D362" s="12" t="s">
        <v>63</v>
      </c>
      <c r="E362" s="12" t="s">
        <v>45</v>
      </c>
      <c r="F362" s="13">
        <v>400</v>
      </c>
      <c r="G362" s="13"/>
      <c r="H362" s="12">
        <v>1</v>
      </c>
      <c r="I362" s="139"/>
    </row>
    <row r="363" spans="1:9" outlineLevel="1" x14ac:dyDescent="0.25">
      <c r="A363" s="11">
        <v>25</v>
      </c>
      <c r="B363" s="11" t="s">
        <v>42</v>
      </c>
      <c r="C363" s="11" t="s">
        <v>104</v>
      </c>
      <c r="D363" s="12" t="s">
        <v>44</v>
      </c>
      <c r="E363" s="12" t="s">
        <v>45</v>
      </c>
      <c r="F363" s="13">
        <v>300</v>
      </c>
      <c r="G363" s="13">
        <v>100</v>
      </c>
      <c r="H363" s="12">
        <v>1</v>
      </c>
      <c r="I363" s="139"/>
    </row>
    <row r="364" spans="1:9" outlineLevel="1" x14ac:dyDescent="0.25">
      <c r="A364" s="11">
        <v>27</v>
      </c>
      <c r="B364" s="11" t="s">
        <v>42</v>
      </c>
      <c r="C364" s="11" t="s">
        <v>53</v>
      </c>
      <c r="D364" s="12" t="s">
        <v>44</v>
      </c>
      <c r="E364" s="12" t="s">
        <v>45</v>
      </c>
      <c r="F364" s="13">
        <v>400</v>
      </c>
      <c r="G364" s="13"/>
      <c r="H364" s="12">
        <v>1</v>
      </c>
      <c r="I364" s="139"/>
    </row>
    <row r="365" spans="1:9" outlineLevel="1" x14ac:dyDescent="0.25">
      <c r="A365" s="11"/>
      <c r="B365" s="11"/>
      <c r="C365" s="11"/>
      <c r="D365" s="12"/>
      <c r="E365" s="12"/>
      <c r="F365" s="13"/>
      <c r="G365" s="13"/>
      <c r="H365" s="12"/>
      <c r="I365" s="139"/>
    </row>
    <row r="366" spans="1:9" outlineLevel="1" x14ac:dyDescent="0.25">
      <c r="A366" s="11"/>
      <c r="B366" s="11"/>
      <c r="C366" s="11"/>
      <c r="D366" s="12"/>
      <c r="E366" s="12"/>
      <c r="F366" s="13"/>
      <c r="G366" s="13"/>
      <c r="H366" s="12"/>
      <c r="I366" s="139"/>
    </row>
    <row r="367" spans="1:9" outlineLevel="1" x14ac:dyDescent="0.25">
      <c r="A367" s="11"/>
      <c r="B367" s="11"/>
      <c r="C367" s="11"/>
      <c r="D367" s="12"/>
      <c r="E367" s="12"/>
      <c r="F367" s="13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tr">
        <f>B360</f>
        <v>SOROCABA</v>
      </c>
      <c r="C381" s="16" t="str">
        <f>C360</f>
        <v>ITAPETININGA</v>
      </c>
      <c r="D381" s="16" t="str">
        <f>D360</f>
        <v>VISITA A BASE</v>
      </c>
      <c r="E381" s="16" t="str">
        <f>E360</f>
        <v>VEICULO SINDICATO</v>
      </c>
      <c r="F381" s="17">
        <f>SUM(F360:F379)</f>
        <v>1850</v>
      </c>
      <c r="G381" s="17">
        <f>SUM(G360:G379)</f>
        <v>100</v>
      </c>
      <c r="H381" s="22">
        <f>SUM(H360:H380)</f>
        <v>5</v>
      </c>
      <c r="I381" s="139"/>
    </row>
    <row r="382" spans="1:9" outlineLevel="1" x14ac:dyDescent="0.25">
      <c r="A382" s="23"/>
      <c r="B382" s="18"/>
      <c r="C382" s="18" t="str">
        <f t="shared" ref="C382:E390" si="9">C361</f>
        <v>LARANJAL PAULISTA</v>
      </c>
      <c r="D382" s="18" t="str">
        <f t="shared" si="9"/>
        <v>VISITA A BASE</v>
      </c>
      <c r="E382" s="18" t="str">
        <f t="shared" si="9"/>
        <v>VEICULO SINDICATO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8" t="str">
        <f t="shared" si="9"/>
        <v>ITARARE</v>
      </c>
      <c r="D383" s="18" t="str">
        <f t="shared" si="9"/>
        <v>TRABALHO DE BASE</v>
      </c>
      <c r="E383" s="18" t="str">
        <f t="shared" si="9"/>
        <v>VEICULO SINDICATO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8" t="str">
        <f t="shared" si="9"/>
        <v>ARAÇOIABA DA  SERRA</v>
      </c>
      <c r="D384" s="18" t="str">
        <f t="shared" si="9"/>
        <v>VISITA A BASE</v>
      </c>
      <c r="E384" s="18" t="str">
        <f t="shared" si="9"/>
        <v>VEICULO SINDICATO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8" t="str">
        <f t="shared" si="9"/>
        <v>CONCHAS</v>
      </c>
      <c r="D385" s="18" t="str">
        <f t="shared" si="9"/>
        <v>VISITA A BASE</v>
      </c>
      <c r="E385" s="18" t="str">
        <f t="shared" si="9"/>
        <v>VEICULO SINDICATO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>
        <f t="shared" si="9"/>
        <v>0</v>
      </c>
      <c r="D386" s="18">
        <f>D365</f>
        <v>0</v>
      </c>
      <c r="E386" s="18">
        <f t="shared" si="9"/>
        <v>0</v>
      </c>
      <c r="F386" s="19"/>
      <c r="G386" s="19"/>
      <c r="H386" s="24"/>
      <c r="I386" s="139"/>
    </row>
    <row r="387" spans="1:9" outlineLevel="1" x14ac:dyDescent="0.25">
      <c r="A387" s="23"/>
      <c r="B387" s="18"/>
      <c r="C387" s="18">
        <f t="shared" si="9"/>
        <v>0</v>
      </c>
      <c r="D387" s="18">
        <f>D366</f>
        <v>0</v>
      </c>
      <c r="E387" s="18">
        <f t="shared" si="9"/>
        <v>0</v>
      </c>
      <c r="F387" s="19"/>
      <c r="G387" s="19"/>
      <c r="H387" s="24"/>
      <c r="I387" s="139"/>
    </row>
    <row r="388" spans="1:9" outlineLevel="1" x14ac:dyDescent="0.25">
      <c r="A388" s="23"/>
      <c r="B388" s="18"/>
      <c r="C388" s="18">
        <f t="shared" si="9"/>
        <v>0</v>
      </c>
      <c r="D388" s="18">
        <f>D367</f>
        <v>0</v>
      </c>
      <c r="E388" s="18">
        <f t="shared" si="9"/>
        <v>0</v>
      </c>
      <c r="F388" s="19"/>
      <c r="G388" s="19"/>
      <c r="H388" s="24"/>
      <c r="I388" s="139"/>
    </row>
    <row r="389" spans="1:9" outlineLevel="1" x14ac:dyDescent="0.25">
      <c r="A389" s="23"/>
      <c r="B389" s="18"/>
      <c r="C389" s="18">
        <f t="shared" si="9"/>
        <v>0</v>
      </c>
      <c r="D389" s="18">
        <f>D368</f>
        <v>0</v>
      </c>
      <c r="E389" s="18">
        <f t="shared" si="9"/>
        <v>0</v>
      </c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>
        <f t="shared" si="9"/>
        <v>0</v>
      </c>
      <c r="D390" s="26">
        <f>D369</f>
        <v>0</v>
      </c>
      <c r="E390" s="26">
        <f t="shared" si="9"/>
        <v>0</v>
      </c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JOSE FERNANDO DE OLIVEIRA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DIRETOR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3</v>
      </c>
      <c r="B398" s="37" t="s">
        <v>42</v>
      </c>
      <c r="C398" s="37" t="s">
        <v>55</v>
      </c>
      <c r="D398" s="38" t="s">
        <v>44</v>
      </c>
      <c r="E398" s="38" t="s">
        <v>45</v>
      </c>
      <c r="F398" s="39">
        <v>300</v>
      </c>
      <c r="G398" s="39"/>
      <c r="H398" s="38">
        <v>1</v>
      </c>
      <c r="I398" s="139"/>
    </row>
    <row r="399" spans="1:9" outlineLevel="1" x14ac:dyDescent="0.25">
      <c r="A399" s="37">
        <v>9</v>
      </c>
      <c r="B399" s="37" t="s">
        <v>42</v>
      </c>
      <c r="C399" s="37" t="s">
        <v>58</v>
      </c>
      <c r="D399" s="38" t="s">
        <v>44</v>
      </c>
      <c r="E399" s="38" t="s">
        <v>45</v>
      </c>
      <c r="F399" s="39">
        <v>300</v>
      </c>
      <c r="G399" s="39"/>
      <c r="H399" s="38">
        <v>1</v>
      </c>
      <c r="I399" s="139"/>
    </row>
    <row r="400" spans="1:9" outlineLevel="1" x14ac:dyDescent="0.25">
      <c r="A400" s="37">
        <v>14</v>
      </c>
      <c r="B400" s="37" t="s">
        <v>42</v>
      </c>
      <c r="C400" s="37" t="s">
        <v>57</v>
      </c>
      <c r="D400" s="38" t="s">
        <v>44</v>
      </c>
      <c r="E400" s="38" t="s">
        <v>45</v>
      </c>
      <c r="F400" s="39">
        <v>350</v>
      </c>
      <c r="G400" s="39"/>
      <c r="H400" s="38">
        <v>1</v>
      </c>
      <c r="I400" s="139"/>
    </row>
    <row r="401" spans="1:9" outlineLevel="1" x14ac:dyDescent="0.25">
      <c r="A401" s="37">
        <v>17</v>
      </c>
      <c r="B401" s="37" t="s">
        <v>42</v>
      </c>
      <c r="C401" s="37" t="s">
        <v>95</v>
      </c>
      <c r="D401" s="38" t="s">
        <v>44</v>
      </c>
      <c r="E401" s="38" t="s">
        <v>45</v>
      </c>
      <c r="F401" s="39">
        <v>300</v>
      </c>
      <c r="G401" s="39"/>
      <c r="H401" s="38">
        <v>1</v>
      </c>
      <c r="I401" s="139"/>
    </row>
    <row r="402" spans="1:9" outlineLevel="1" x14ac:dyDescent="0.25">
      <c r="A402" s="37">
        <v>24</v>
      </c>
      <c r="B402" s="37" t="s">
        <v>42</v>
      </c>
      <c r="C402" s="37" t="s">
        <v>49</v>
      </c>
      <c r="D402" s="38" t="s">
        <v>44</v>
      </c>
      <c r="E402" s="38" t="s">
        <v>45</v>
      </c>
      <c r="F402" s="39">
        <v>300</v>
      </c>
      <c r="G402" s="39"/>
      <c r="H402" s="38">
        <v>1</v>
      </c>
      <c r="I402" s="139"/>
    </row>
    <row r="403" spans="1:9" outlineLevel="1" x14ac:dyDescent="0.25">
      <c r="A403" s="37">
        <v>27</v>
      </c>
      <c r="B403" s="37" t="s">
        <v>42</v>
      </c>
      <c r="C403" s="37" t="s">
        <v>67</v>
      </c>
      <c r="D403" s="38" t="s">
        <v>44</v>
      </c>
      <c r="E403" s="38" t="s">
        <v>45</v>
      </c>
      <c r="F403" s="39">
        <v>300</v>
      </c>
      <c r="G403" s="39"/>
      <c r="H403" s="38">
        <v>1</v>
      </c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PILAR DO SUL</v>
      </c>
      <c r="D419" s="44" t="str">
        <f>D398</f>
        <v>VISITA A BASE</v>
      </c>
      <c r="E419" s="44" t="str">
        <f>E398</f>
        <v>VEICULO SINDICATO</v>
      </c>
      <c r="F419" s="45">
        <f>SUM(F398:F417)</f>
        <v>1850</v>
      </c>
      <c r="G419" s="45">
        <f>SUM(G398:G417)</f>
        <v>0</v>
      </c>
      <c r="H419" s="46">
        <f>SUM(H398:H418)</f>
        <v>6</v>
      </c>
      <c r="I419" s="139"/>
    </row>
    <row r="420" spans="1:9" outlineLevel="1" x14ac:dyDescent="0.25">
      <c r="A420" s="47"/>
      <c r="B420" s="113"/>
      <c r="C420" s="48" t="str">
        <f t="shared" ref="C420:E428" si="10">C399</f>
        <v>IBIUNA</v>
      </c>
      <c r="D420" s="48" t="str">
        <f t="shared" si="10"/>
        <v>VISITA A BASE</v>
      </c>
      <c r="E420" s="48" t="str">
        <f t="shared" si="10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si="10"/>
        <v>TIETE</v>
      </c>
      <c r="D421" s="48" t="str">
        <f t="shared" si="10"/>
        <v>VISITA A BASE</v>
      </c>
      <c r="E421" s="48" t="str">
        <f t="shared" si="10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si="10"/>
        <v>SALTO</v>
      </c>
      <c r="D422" s="48" t="str">
        <f t="shared" si="10"/>
        <v>VISITA A BASE</v>
      </c>
      <c r="E422" s="48" t="str">
        <f t="shared" si="10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 t="str">
        <f t="shared" si="10"/>
        <v>PIEDADE</v>
      </c>
      <c r="D423" s="48" t="str">
        <f t="shared" si="10"/>
        <v>VISITA A BASE</v>
      </c>
      <c r="E423" s="48" t="str">
        <f t="shared" si="10"/>
        <v>VEICULO SINDICATO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 t="str">
        <f t="shared" si="10"/>
        <v>BOITUVA</v>
      </c>
      <c r="D424" s="48" t="str">
        <f t="shared" si="10"/>
        <v>VISITA A BASE</v>
      </c>
      <c r="E424" s="48" t="str">
        <f t="shared" si="10"/>
        <v>VEICULO SINDICATO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>
        <f t="shared" si="10"/>
        <v>0</v>
      </c>
      <c r="D425" s="48">
        <f t="shared" si="10"/>
        <v>0</v>
      </c>
      <c r="E425" s="48">
        <f t="shared" si="10"/>
        <v>0</v>
      </c>
      <c r="F425" s="49"/>
      <c r="G425" s="49"/>
      <c r="H425" s="50"/>
      <c r="I425" s="139"/>
    </row>
    <row r="426" spans="1:9" outlineLevel="1" x14ac:dyDescent="0.25">
      <c r="A426" s="47"/>
      <c r="B426" s="113"/>
      <c r="C426" s="48">
        <f t="shared" si="10"/>
        <v>0</v>
      </c>
      <c r="D426" s="48">
        <f t="shared" si="10"/>
        <v>0</v>
      </c>
      <c r="E426" s="48">
        <f t="shared" si="10"/>
        <v>0</v>
      </c>
      <c r="F426" s="49"/>
      <c r="G426" s="49"/>
      <c r="H426" s="50"/>
      <c r="I426" s="139"/>
    </row>
    <row r="427" spans="1:9" outlineLevel="1" x14ac:dyDescent="0.25">
      <c r="A427" s="47"/>
      <c r="B427" s="113"/>
      <c r="C427" s="48">
        <f t="shared" si="10"/>
        <v>0</v>
      </c>
      <c r="D427" s="48">
        <f t="shared" si="10"/>
        <v>0</v>
      </c>
      <c r="E427" s="48">
        <f t="shared" si="10"/>
        <v>0</v>
      </c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>
        <f t="shared" si="10"/>
        <v>0</v>
      </c>
      <c r="D428" s="52">
        <f t="shared" si="10"/>
        <v>0</v>
      </c>
      <c r="E428" s="52">
        <f t="shared" si="10"/>
        <v>0</v>
      </c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JOSE FERNANDO DE OLIVEIRA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DIRETOR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8</v>
      </c>
      <c r="B436" s="63" t="s">
        <v>42</v>
      </c>
      <c r="C436" s="63" t="s">
        <v>52</v>
      </c>
      <c r="D436" s="64" t="s">
        <v>63</v>
      </c>
      <c r="E436" s="64" t="s">
        <v>45</v>
      </c>
      <c r="F436" s="65">
        <v>400</v>
      </c>
      <c r="G436" s="65"/>
      <c r="H436" s="64">
        <v>1</v>
      </c>
      <c r="I436" s="139"/>
    </row>
    <row r="437" spans="1:9" outlineLevel="1" x14ac:dyDescent="0.25">
      <c r="A437" s="63">
        <v>12</v>
      </c>
      <c r="B437" s="63" t="s">
        <v>42</v>
      </c>
      <c r="C437" s="63" t="s">
        <v>69</v>
      </c>
      <c r="D437" s="64" t="s">
        <v>44</v>
      </c>
      <c r="E437" s="64" t="s">
        <v>45</v>
      </c>
      <c r="F437" s="65">
        <v>400</v>
      </c>
      <c r="G437" s="65"/>
      <c r="H437" s="64">
        <v>1</v>
      </c>
      <c r="I437" s="139"/>
    </row>
    <row r="438" spans="1:9" outlineLevel="1" x14ac:dyDescent="0.25">
      <c r="A438" s="63">
        <v>18</v>
      </c>
      <c r="B438" s="63" t="s">
        <v>42</v>
      </c>
      <c r="C438" s="63" t="s">
        <v>59</v>
      </c>
      <c r="D438" s="64" t="s">
        <v>44</v>
      </c>
      <c r="E438" s="64" t="s">
        <v>45</v>
      </c>
      <c r="F438" s="65">
        <v>400</v>
      </c>
      <c r="G438" s="65"/>
      <c r="H438" s="64">
        <v>1</v>
      </c>
      <c r="I438" s="139"/>
    </row>
    <row r="439" spans="1:9" outlineLevel="1" x14ac:dyDescent="0.25">
      <c r="A439" s="63">
        <v>20</v>
      </c>
      <c r="B439" s="63" t="s">
        <v>42</v>
      </c>
      <c r="C439" s="63" t="s">
        <v>57</v>
      </c>
      <c r="D439" s="64" t="s">
        <v>44</v>
      </c>
      <c r="E439" s="64" t="s">
        <v>45</v>
      </c>
      <c r="F439" s="65">
        <v>300</v>
      </c>
      <c r="G439" s="65"/>
      <c r="H439" s="64">
        <v>1</v>
      </c>
      <c r="I439" s="139"/>
    </row>
    <row r="440" spans="1:9" outlineLevel="1" x14ac:dyDescent="0.25">
      <c r="A440" s="63">
        <v>21</v>
      </c>
      <c r="B440" s="63" t="s">
        <v>42</v>
      </c>
      <c r="C440" s="63" t="s">
        <v>87</v>
      </c>
      <c r="D440" s="64" t="s">
        <v>90</v>
      </c>
      <c r="E440" s="64" t="s">
        <v>45</v>
      </c>
      <c r="F440" s="65">
        <v>400</v>
      </c>
      <c r="G440" s="65"/>
      <c r="H440" s="64">
        <v>1</v>
      </c>
      <c r="I440" s="139"/>
    </row>
    <row r="441" spans="1:9" outlineLevel="1" x14ac:dyDescent="0.25">
      <c r="A441" s="63"/>
      <c r="B441" s="63"/>
      <c r="C441" s="63"/>
      <c r="D441" s="64"/>
      <c r="E441" s="64"/>
      <c r="F441" s="65"/>
      <c r="G441" s="65"/>
      <c r="H441" s="64"/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CAPÃO BONITO</v>
      </c>
      <c r="D457" s="70" t="str">
        <f>D436</f>
        <v>TRABALHO DE BASE</v>
      </c>
      <c r="E457" s="70" t="str">
        <f>E436</f>
        <v>VEICULO SINDICATO</v>
      </c>
      <c r="F457" s="71">
        <f>SUM(F436:F455)</f>
        <v>1900</v>
      </c>
      <c r="G457" s="71">
        <f>SUM(G436:G455)</f>
        <v>0</v>
      </c>
      <c r="H457" s="72">
        <f>SUM(H436:H456)</f>
        <v>5</v>
      </c>
      <c r="I457" s="139"/>
    </row>
    <row r="458" spans="1:9" outlineLevel="1" x14ac:dyDescent="0.25">
      <c r="A458" s="73"/>
      <c r="B458" s="74"/>
      <c r="C458" s="74" t="str">
        <f t="shared" ref="C458:E466" si="11">C437</f>
        <v>LARANJAL PAULISTA</v>
      </c>
      <c r="D458" s="74" t="str">
        <f t="shared" si="11"/>
        <v>VISITA A BASE</v>
      </c>
      <c r="E458" s="74" t="str">
        <f t="shared" si="11"/>
        <v>VEICULO SINDICATO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si="11"/>
        <v>ITAPORANGA</v>
      </c>
      <c r="D459" s="74" t="str">
        <f t="shared" si="11"/>
        <v>VISITA A BASE</v>
      </c>
      <c r="E459" s="74" t="str">
        <f t="shared" si="11"/>
        <v>VEICULO SINDICATO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 t="str">
        <f t="shared" si="11"/>
        <v>TIETE</v>
      </c>
      <c r="D460" s="74" t="str">
        <f t="shared" si="11"/>
        <v>VISITA A BASE</v>
      </c>
      <c r="E460" s="74" t="str">
        <f t="shared" si="11"/>
        <v>VEICULO SINDICATO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 t="str">
        <f t="shared" si="11"/>
        <v>CAMPINAS</v>
      </c>
      <c r="D461" s="74" t="str">
        <f t="shared" si="11"/>
        <v>REUNIÃO SINDICAL</v>
      </c>
      <c r="E461" s="74" t="str">
        <f t="shared" si="11"/>
        <v>VEICULO SINDICATO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>
        <f t="shared" si="11"/>
        <v>0</v>
      </c>
      <c r="D462" s="74">
        <f t="shared" si="11"/>
        <v>0</v>
      </c>
      <c r="E462" s="74">
        <f t="shared" si="11"/>
        <v>0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si="11"/>
        <v>0</v>
      </c>
      <c r="D463" s="74">
        <f t="shared" si="11"/>
        <v>0</v>
      </c>
      <c r="E463" s="74">
        <f t="shared" si="11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si="11"/>
        <v>0</v>
      </c>
      <c r="D464" s="74">
        <f t="shared" si="11"/>
        <v>0</v>
      </c>
      <c r="E464" s="74">
        <f t="shared" si="11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si="11"/>
        <v>0</v>
      </c>
      <c r="D465" s="74">
        <f t="shared" si="11"/>
        <v>0</v>
      </c>
      <c r="E465" s="74">
        <f t="shared" si="11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si="11"/>
        <v>0</v>
      </c>
      <c r="D466" s="78">
        <f t="shared" si="11"/>
        <v>0</v>
      </c>
      <c r="E466" s="78">
        <f t="shared" si="11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mergeCells count="22">
    <mergeCell ref="A467:B467"/>
    <mergeCell ref="A351:B351"/>
    <mergeCell ref="I354:I466"/>
    <mergeCell ref="A380:H380"/>
    <mergeCell ref="A418:H418"/>
    <mergeCell ref="A456:H456"/>
    <mergeCell ref="A235:B235"/>
    <mergeCell ref="I238:I350"/>
    <mergeCell ref="A264:H264"/>
    <mergeCell ref="A302:H302"/>
    <mergeCell ref="A340:H340"/>
    <mergeCell ref="A119:B119"/>
    <mergeCell ref="I122:I234"/>
    <mergeCell ref="A148:H148"/>
    <mergeCell ref="A186:H186"/>
    <mergeCell ref="A224:H224"/>
    <mergeCell ref="A1:G1"/>
    <mergeCell ref="A2:G2"/>
    <mergeCell ref="I6:I118"/>
    <mergeCell ref="A32:H32"/>
    <mergeCell ref="A70:H70"/>
    <mergeCell ref="A108:H10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7"/>
  <sheetViews>
    <sheetView topLeftCell="A73" workbookViewId="0">
      <selection activeCell="D94" sqref="D94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26.42578125" customWidth="1"/>
    <col min="4" max="4" width="21.140625" bestFit="1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1'!B72</f>
        <v>NILTON CESAR DOS SANTOS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1'!$F$5</f>
        <v>DIRETOR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5</v>
      </c>
      <c r="B12" s="11" t="s">
        <v>42</v>
      </c>
      <c r="C12" s="11" t="s">
        <v>43</v>
      </c>
      <c r="D12" s="12" t="s">
        <v>44</v>
      </c>
      <c r="E12" s="12" t="s">
        <v>45</v>
      </c>
      <c r="F12" s="13">
        <v>350</v>
      </c>
      <c r="G12" s="13"/>
      <c r="H12" s="12">
        <v>1</v>
      </c>
      <c r="I12" s="139"/>
    </row>
    <row r="13" spans="1:9" outlineLevel="1" x14ac:dyDescent="0.25">
      <c r="A13" s="11">
        <v>12</v>
      </c>
      <c r="B13" s="11" t="s">
        <v>42</v>
      </c>
      <c r="C13" s="11" t="s">
        <v>43</v>
      </c>
      <c r="D13" s="12" t="s">
        <v>44</v>
      </c>
      <c r="E13" s="12" t="s">
        <v>45</v>
      </c>
      <c r="F13" s="13">
        <v>350</v>
      </c>
      <c r="G13" s="13"/>
      <c r="H13" s="12">
        <v>1</v>
      </c>
      <c r="I13" s="139"/>
    </row>
    <row r="14" spans="1:9" outlineLevel="1" x14ac:dyDescent="0.25">
      <c r="A14" s="11">
        <v>16</v>
      </c>
      <c r="B14" s="11" t="s">
        <v>42</v>
      </c>
      <c r="C14" s="11" t="s">
        <v>61</v>
      </c>
      <c r="D14" s="12" t="s">
        <v>90</v>
      </c>
      <c r="E14" s="12" t="s">
        <v>45</v>
      </c>
      <c r="F14" s="13">
        <v>350</v>
      </c>
      <c r="G14" s="13"/>
      <c r="H14" s="12">
        <v>1</v>
      </c>
      <c r="I14" s="139"/>
    </row>
    <row r="15" spans="1:9" outlineLevel="1" x14ac:dyDescent="0.25">
      <c r="A15" s="11">
        <v>23</v>
      </c>
      <c r="B15" s="11" t="s">
        <v>42</v>
      </c>
      <c r="C15" s="11" t="s">
        <v>61</v>
      </c>
      <c r="D15" s="12" t="s">
        <v>64</v>
      </c>
      <c r="E15" s="12" t="s">
        <v>45</v>
      </c>
      <c r="F15" s="13">
        <v>350</v>
      </c>
      <c r="G15" s="13"/>
      <c r="H15" s="12">
        <v>1</v>
      </c>
      <c r="I15" s="139"/>
    </row>
    <row r="16" spans="1:9" outlineLevel="1" x14ac:dyDescent="0.25">
      <c r="A16" s="11">
        <v>25</v>
      </c>
      <c r="B16" s="11" t="s">
        <v>42</v>
      </c>
      <c r="C16" s="11" t="s">
        <v>110</v>
      </c>
      <c r="D16" s="12" t="s">
        <v>44</v>
      </c>
      <c r="E16" s="12" t="s">
        <v>45</v>
      </c>
      <c r="F16" s="13">
        <v>400</v>
      </c>
      <c r="G16" s="13"/>
      <c r="H16" s="12">
        <v>1</v>
      </c>
      <c r="I16" s="139"/>
    </row>
    <row r="17" spans="1:9" outlineLevel="1" x14ac:dyDescent="0.25">
      <c r="A17" s="11"/>
      <c r="B17" s="11"/>
      <c r="C17" s="11"/>
      <c r="D17" s="12"/>
      <c r="E17" s="12"/>
      <c r="F17" s="13"/>
      <c r="G17" s="13"/>
      <c r="H17" s="12"/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/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ITAPETININGA</v>
      </c>
      <c r="D33" s="16" t="str">
        <f>D12</f>
        <v>VISITA A BASE</v>
      </c>
      <c r="E33" s="16" t="str">
        <f>E12</f>
        <v>VEICULO SINDICATO</v>
      </c>
      <c r="F33" s="17">
        <f>SUM(F12:F31)</f>
        <v>1800</v>
      </c>
      <c r="G33" s="17">
        <f>SUM(G12:G31)</f>
        <v>0</v>
      </c>
      <c r="H33" s="22">
        <f>SUM(H12:H32)</f>
        <v>5</v>
      </c>
      <c r="I33" s="139"/>
    </row>
    <row r="34" spans="1:9" outlineLevel="1" x14ac:dyDescent="0.25">
      <c r="A34" s="23"/>
      <c r="B34" s="18"/>
      <c r="C34" s="18" t="str">
        <f t="shared" ref="C34:E42" si="0">C13</f>
        <v>ITAPETININGA</v>
      </c>
      <c r="D34" s="18" t="str">
        <f t="shared" si="0"/>
        <v>VISITA A BASE</v>
      </c>
      <c r="E34" s="18" t="str">
        <f t="shared" si="0"/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SÃO PAULO</v>
      </c>
      <c r="D35" s="18" t="str">
        <f t="shared" si="0"/>
        <v>REUNIÃO SINDICAL</v>
      </c>
      <c r="E35" s="18" t="str">
        <f t="shared" si="0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SÃO PAULO</v>
      </c>
      <c r="D36" s="18" t="str">
        <f t="shared" si="0"/>
        <v>SERVIÇOS DIVERSOS</v>
      </c>
      <c r="E36" s="18" t="str">
        <f t="shared" si="0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 t="str">
        <f t="shared" si="0"/>
        <v>CAPAO BONITO</v>
      </c>
      <c r="D37" s="18" t="str">
        <f t="shared" si="0"/>
        <v>VISITA A BASE</v>
      </c>
      <c r="E37" s="18" t="str">
        <f t="shared" si="0"/>
        <v>VEICULO SINDICATO</v>
      </c>
      <c r="F37" s="19"/>
      <c r="G37" s="19"/>
      <c r="H37" s="24"/>
      <c r="I37" s="139"/>
    </row>
    <row r="38" spans="1:9" outlineLevel="1" x14ac:dyDescent="0.25">
      <c r="A38" s="23"/>
      <c r="B38" s="18"/>
      <c r="C38" s="18">
        <f t="shared" si="0"/>
        <v>0</v>
      </c>
      <c r="D38" s="18">
        <f>D17</f>
        <v>0</v>
      </c>
      <c r="E38" s="18">
        <f t="shared" si="0"/>
        <v>0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0"/>
        <v>0</v>
      </c>
      <c r="D39" s="18">
        <f>D18</f>
        <v>0</v>
      </c>
      <c r="E39" s="18">
        <f t="shared" si="0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0"/>
        <v>0</v>
      </c>
      <c r="D40" s="18">
        <f>D19</f>
        <v>0</v>
      </c>
      <c r="E40" s="18">
        <f t="shared" si="0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0"/>
        <v>0</v>
      </c>
      <c r="D41" s="18">
        <f>D20</f>
        <v>0</v>
      </c>
      <c r="E41" s="18">
        <f t="shared" si="0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0"/>
        <v>0</v>
      </c>
      <c r="D42" s="26">
        <f>D21</f>
        <v>0</v>
      </c>
      <c r="E42" s="26">
        <f t="shared" si="0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NILTON CESAR DOS SANTOS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DIRETOR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5</v>
      </c>
      <c r="B50" s="37" t="s">
        <v>42</v>
      </c>
      <c r="C50" s="37" t="s">
        <v>112</v>
      </c>
      <c r="D50" s="38" t="s">
        <v>113</v>
      </c>
      <c r="E50" s="38" t="s">
        <v>45</v>
      </c>
      <c r="F50" s="39">
        <v>350</v>
      </c>
      <c r="G50" s="39"/>
      <c r="H50" s="38">
        <v>1</v>
      </c>
      <c r="I50" s="139"/>
    </row>
    <row r="51" spans="1:9" outlineLevel="1" x14ac:dyDescent="0.25">
      <c r="A51" s="37">
        <v>12</v>
      </c>
      <c r="B51" s="37" t="s">
        <v>42</v>
      </c>
      <c r="C51" s="37" t="s">
        <v>112</v>
      </c>
      <c r="D51" s="38" t="s">
        <v>90</v>
      </c>
      <c r="E51" s="38" t="s">
        <v>45</v>
      </c>
      <c r="F51" s="39">
        <v>350</v>
      </c>
      <c r="G51" s="39"/>
      <c r="H51" s="38">
        <v>1</v>
      </c>
      <c r="I51" s="139"/>
    </row>
    <row r="52" spans="1:9" outlineLevel="1" x14ac:dyDescent="0.25">
      <c r="A52" s="37">
        <v>19</v>
      </c>
      <c r="B52" s="37" t="s">
        <v>42</v>
      </c>
      <c r="C52" s="37" t="s">
        <v>61</v>
      </c>
      <c r="D52" s="38" t="s">
        <v>71</v>
      </c>
      <c r="E52" s="38" t="s">
        <v>45</v>
      </c>
      <c r="F52" s="39">
        <v>350</v>
      </c>
      <c r="G52" s="39"/>
      <c r="H52" s="38">
        <v>1</v>
      </c>
      <c r="I52" s="139"/>
    </row>
    <row r="53" spans="1:9" outlineLevel="1" x14ac:dyDescent="0.25">
      <c r="A53" s="37">
        <v>20</v>
      </c>
      <c r="B53" s="37" t="s">
        <v>42</v>
      </c>
      <c r="C53" s="37" t="s">
        <v>61</v>
      </c>
      <c r="D53" s="38" t="s">
        <v>64</v>
      </c>
      <c r="E53" s="38" t="s">
        <v>45</v>
      </c>
      <c r="F53" s="39">
        <v>350</v>
      </c>
      <c r="G53" s="39"/>
      <c r="H53" s="38">
        <v>1</v>
      </c>
      <c r="I53" s="139"/>
    </row>
    <row r="54" spans="1:9" outlineLevel="1" x14ac:dyDescent="0.25">
      <c r="A54" s="37">
        <v>26</v>
      </c>
      <c r="B54" s="37" t="s">
        <v>42</v>
      </c>
      <c r="C54" s="37" t="s">
        <v>49</v>
      </c>
      <c r="D54" s="38" t="s">
        <v>44</v>
      </c>
      <c r="E54" s="38" t="s">
        <v>45</v>
      </c>
      <c r="F54" s="39">
        <v>300</v>
      </c>
      <c r="G54" s="39"/>
      <c r="H54" s="38">
        <v>1</v>
      </c>
      <c r="I54" s="139"/>
    </row>
    <row r="55" spans="1:9" outlineLevel="1" x14ac:dyDescent="0.25">
      <c r="A55" s="37">
        <v>28</v>
      </c>
      <c r="B55" s="37" t="s">
        <v>42</v>
      </c>
      <c r="C55" s="37" t="s">
        <v>61</v>
      </c>
      <c r="D55" s="38" t="s">
        <v>64</v>
      </c>
      <c r="E55" s="38" t="s">
        <v>45</v>
      </c>
      <c r="F55" s="39">
        <v>350</v>
      </c>
      <c r="G55" s="39"/>
      <c r="H55" s="38">
        <v>1</v>
      </c>
      <c r="I55" s="139"/>
    </row>
    <row r="56" spans="1:9" outlineLevel="1" x14ac:dyDescent="0.25">
      <c r="A56" s="37"/>
      <c r="B56" s="37"/>
      <c r="C56" s="37"/>
      <c r="D56" s="38"/>
      <c r="E56" s="38"/>
      <c r="F56" s="39"/>
      <c r="G56" s="39"/>
      <c r="H56" s="38"/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JUNDIAI</v>
      </c>
      <c r="D71" s="44" t="str">
        <f>D50</f>
        <v>RETORNO DE REUNIAO</v>
      </c>
      <c r="E71" s="44" t="str">
        <f>E50</f>
        <v>VEICULO SINDICATO</v>
      </c>
      <c r="F71" s="45">
        <f>SUM(F50:F69)</f>
        <v>2050</v>
      </c>
      <c r="G71" s="45">
        <f>SUM(G50:G69)</f>
        <v>0</v>
      </c>
      <c r="H71" s="46">
        <f>SUM(H50:H70)</f>
        <v>6</v>
      </c>
      <c r="I71" s="139"/>
    </row>
    <row r="72" spans="1:9" outlineLevel="1" x14ac:dyDescent="0.25">
      <c r="A72" s="47"/>
      <c r="B72" s="113"/>
      <c r="C72" s="48" t="str">
        <f t="shared" ref="C72:E80" si="1">C51</f>
        <v>JUNDIAI</v>
      </c>
      <c r="D72" s="48" t="str">
        <f t="shared" si="1"/>
        <v>REUNIÃO SINDICAL</v>
      </c>
      <c r="E72" s="48" t="str">
        <f t="shared" si="1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1"/>
        <v>SÃO PAULO</v>
      </c>
      <c r="D73" s="48" t="str">
        <f t="shared" si="1"/>
        <v>FEDERAÇÃO</v>
      </c>
      <c r="E73" s="48" t="str">
        <f t="shared" si="1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1"/>
        <v>SÃO PAULO</v>
      </c>
      <c r="D74" s="48" t="str">
        <f t="shared" si="1"/>
        <v>SERVIÇOS DIVERSOS</v>
      </c>
      <c r="E74" s="48" t="str">
        <f t="shared" si="1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 t="str">
        <f t="shared" si="1"/>
        <v>PIEDADE</v>
      </c>
      <c r="D75" s="48" t="str">
        <f t="shared" si="1"/>
        <v>VISITA A BASE</v>
      </c>
      <c r="E75" s="48" t="str">
        <f t="shared" si="1"/>
        <v>VEICULO SINDICATO</v>
      </c>
      <c r="F75" s="49"/>
      <c r="G75" s="49"/>
      <c r="H75" s="50"/>
      <c r="I75" s="139"/>
    </row>
    <row r="76" spans="1:9" outlineLevel="1" x14ac:dyDescent="0.25">
      <c r="A76" s="47"/>
      <c r="B76" s="113"/>
      <c r="C76" s="48" t="str">
        <f t="shared" si="1"/>
        <v>SÃO PAULO</v>
      </c>
      <c r="D76" s="48" t="str">
        <f t="shared" si="1"/>
        <v>SERVIÇOS DIVERSOS</v>
      </c>
      <c r="E76" s="48" t="str">
        <f t="shared" si="1"/>
        <v>VEICULO SINDICATO</v>
      </c>
      <c r="F76" s="49"/>
      <c r="G76" s="49"/>
      <c r="H76" s="50"/>
      <c r="I76" s="139"/>
    </row>
    <row r="77" spans="1:9" outlineLevel="1" x14ac:dyDescent="0.25">
      <c r="A77" s="47"/>
      <c r="B77" s="113"/>
      <c r="C77" s="48">
        <f t="shared" si="1"/>
        <v>0</v>
      </c>
      <c r="D77" s="48">
        <f t="shared" si="1"/>
        <v>0</v>
      </c>
      <c r="E77" s="48">
        <f t="shared" si="1"/>
        <v>0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1"/>
        <v>0</v>
      </c>
      <c r="D78" s="48">
        <f t="shared" si="1"/>
        <v>0</v>
      </c>
      <c r="E78" s="48">
        <f t="shared" si="1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1"/>
        <v>0</v>
      </c>
      <c r="D79" s="48">
        <f t="shared" si="1"/>
        <v>0</v>
      </c>
      <c r="E79" s="48">
        <f t="shared" si="1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1"/>
        <v>0</v>
      </c>
      <c r="D80" s="52">
        <f t="shared" si="1"/>
        <v>0</v>
      </c>
      <c r="E80" s="52">
        <f t="shared" si="1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NILTON CESAR DOS SANTOS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DIRETOR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4</v>
      </c>
      <c r="B88" s="63" t="s">
        <v>42</v>
      </c>
      <c r="C88" s="63" t="s">
        <v>52</v>
      </c>
      <c r="D88" s="64" t="s">
        <v>44</v>
      </c>
      <c r="E88" s="64" t="s">
        <v>45</v>
      </c>
      <c r="F88" s="65">
        <v>300</v>
      </c>
      <c r="G88" s="65"/>
      <c r="H88" s="64">
        <v>1</v>
      </c>
      <c r="I88" s="139"/>
    </row>
    <row r="89" spans="1:9" outlineLevel="1" x14ac:dyDescent="0.25">
      <c r="A89" s="63">
        <v>13</v>
      </c>
      <c r="B89" s="63" t="s">
        <v>42</v>
      </c>
      <c r="C89" s="63" t="s">
        <v>49</v>
      </c>
      <c r="D89" s="64" t="s">
        <v>63</v>
      </c>
      <c r="E89" s="64" t="s">
        <v>45</v>
      </c>
      <c r="F89" s="65">
        <v>300</v>
      </c>
      <c r="G89" s="65"/>
      <c r="H89" s="64">
        <v>1</v>
      </c>
      <c r="I89" s="139"/>
    </row>
    <row r="90" spans="1:9" outlineLevel="1" x14ac:dyDescent="0.25">
      <c r="A90" s="63">
        <v>19</v>
      </c>
      <c r="B90" s="63" t="s">
        <v>42</v>
      </c>
      <c r="C90" s="63" t="s">
        <v>46</v>
      </c>
      <c r="D90" s="64" t="s">
        <v>63</v>
      </c>
      <c r="E90" s="64" t="s">
        <v>45</v>
      </c>
      <c r="F90" s="65">
        <v>300</v>
      </c>
      <c r="G90" s="65"/>
      <c r="H90" s="64">
        <v>1</v>
      </c>
      <c r="I90" s="139"/>
    </row>
    <row r="91" spans="1:9" outlineLevel="1" x14ac:dyDescent="0.25">
      <c r="A91" s="63">
        <v>21</v>
      </c>
      <c r="B91" s="63" t="s">
        <v>42</v>
      </c>
      <c r="C91" s="63" t="s">
        <v>115</v>
      </c>
      <c r="D91" s="64" t="s">
        <v>44</v>
      </c>
      <c r="E91" s="64" t="s">
        <v>45</v>
      </c>
      <c r="F91" s="65">
        <v>300</v>
      </c>
      <c r="G91" s="65"/>
      <c r="H91" s="64">
        <v>1</v>
      </c>
      <c r="I91" s="139"/>
    </row>
    <row r="92" spans="1:9" outlineLevel="1" x14ac:dyDescent="0.25">
      <c r="A92" s="63">
        <v>15</v>
      </c>
      <c r="B92" s="63" t="s">
        <v>42</v>
      </c>
      <c r="C92" s="63" t="s">
        <v>61</v>
      </c>
      <c r="D92" s="64" t="s">
        <v>64</v>
      </c>
      <c r="E92" s="64" t="s">
        <v>45</v>
      </c>
      <c r="F92" s="65">
        <v>350</v>
      </c>
      <c r="G92" s="65"/>
      <c r="H92" s="64">
        <v>1</v>
      </c>
      <c r="I92" s="139"/>
    </row>
    <row r="93" spans="1:9" outlineLevel="1" x14ac:dyDescent="0.25">
      <c r="A93" s="63">
        <v>26</v>
      </c>
      <c r="B93" s="63" t="s">
        <v>42</v>
      </c>
      <c r="C93" s="63" t="s">
        <v>86</v>
      </c>
      <c r="D93" s="64" t="s">
        <v>63</v>
      </c>
      <c r="E93" s="64" t="s">
        <v>45</v>
      </c>
      <c r="F93" s="65">
        <v>400</v>
      </c>
      <c r="G93" s="65"/>
      <c r="H93" s="64">
        <v>1</v>
      </c>
      <c r="I93" s="139"/>
    </row>
    <row r="94" spans="1:9" outlineLevel="1" x14ac:dyDescent="0.25">
      <c r="A94" s="63">
        <v>28</v>
      </c>
      <c r="B94" s="63" t="s">
        <v>42</v>
      </c>
      <c r="C94" s="63" t="s">
        <v>43</v>
      </c>
      <c r="D94" s="64" t="s">
        <v>63</v>
      </c>
      <c r="E94" s="64" t="s">
        <v>45</v>
      </c>
      <c r="F94" s="65">
        <v>350</v>
      </c>
      <c r="G94" s="65"/>
      <c r="H94" s="64">
        <v>1</v>
      </c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CAPÃO BONITO</v>
      </c>
      <c r="D109" s="70" t="str">
        <f>D88</f>
        <v>VISITA A BASE</v>
      </c>
      <c r="E109" s="70" t="str">
        <f>E88</f>
        <v>VEICULO SINDICATO</v>
      </c>
      <c r="F109" s="71">
        <f>SUM(F88:F107)</f>
        <v>2300</v>
      </c>
      <c r="G109" s="71">
        <f>SUM(G88:G107)</f>
        <v>0</v>
      </c>
      <c r="H109" s="72">
        <f>SUM(H88:H108)</f>
        <v>7</v>
      </c>
      <c r="I109" s="139"/>
    </row>
    <row r="110" spans="1:9" outlineLevel="1" x14ac:dyDescent="0.25">
      <c r="A110" s="73"/>
      <c r="B110" s="74"/>
      <c r="C110" s="74" t="str">
        <f t="shared" ref="C110:E118" si="2">C89</f>
        <v>PIEDADE</v>
      </c>
      <c r="D110" s="74" t="str">
        <f t="shared" si="2"/>
        <v>TRABALHO DE BASE</v>
      </c>
      <c r="E110" s="74" t="str">
        <f t="shared" si="2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2"/>
        <v>SALTO DE PIRAPORA</v>
      </c>
      <c r="D111" s="74" t="str">
        <f t="shared" si="2"/>
        <v>TRABALHO DE BASE</v>
      </c>
      <c r="E111" s="74" t="str">
        <f t="shared" si="2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 t="str">
        <f t="shared" si="2"/>
        <v>VOTORANTIM/PIEDADE</v>
      </c>
      <c r="D112" s="74" t="str">
        <f t="shared" si="2"/>
        <v>VISITA A BASE</v>
      </c>
      <c r="E112" s="74" t="str">
        <f t="shared" si="2"/>
        <v>VEICULO SINDICATO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 t="str">
        <f t="shared" si="2"/>
        <v>SÃO PAULO</v>
      </c>
      <c r="D113" s="74" t="str">
        <f t="shared" si="2"/>
        <v>SERVIÇOS DIVERSOS</v>
      </c>
      <c r="E113" s="74" t="str">
        <f t="shared" si="2"/>
        <v>VEICULO SINDICATO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 t="str">
        <f t="shared" si="2"/>
        <v>ITAPEVA/ITARARÉ</v>
      </c>
      <c r="D114" s="74" t="str">
        <f t="shared" si="2"/>
        <v>TRABALHO DE BASE</v>
      </c>
      <c r="E114" s="74" t="str">
        <f t="shared" si="2"/>
        <v>VEICULO SINDICATO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 t="str">
        <f t="shared" si="2"/>
        <v>ITAPETININGA</v>
      </c>
      <c r="D115" s="74" t="str">
        <f t="shared" si="2"/>
        <v>TRABALHO DE BASE</v>
      </c>
      <c r="E115" s="74" t="str">
        <f t="shared" si="2"/>
        <v>VEICULO SINDICATO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2"/>
        <v>0</v>
      </c>
      <c r="D116" s="74">
        <f t="shared" si="2"/>
        <v>0</v>
      </c>
      <c r="E116" s="74">
        <f t="shared" si="2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2"/>
        <v>0</v>
      </c>
      <c r="D117" s="74">
        <f t="shared" si="2"/>
        <v>0</v>
      </c>
      <c r="E117" s="74">
        <f t="shared" si="2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2"/>
        <v>0</v>
      </c>
      <c r="D118" s="78">
        <f t="shared" si="2"/>
        <v>0</v>
      </c>
      <c r="E118" s="78">
        <f t="shared" si="2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B84</f>
        <v>NILTON CESAR DOS SANTOS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'RESUMO 1'!$F$5</f>
        <v>DIRETOR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5</v>
      </c>
      <c r="B128" s="11" t="s">
        <v>42</v>
      </c>
      <c r="C128" s="11" t="s">
        <v>50</v>
      </c>
      <c r="D128" s="12" t="s">
        <v>44</v>
      </c>
      <c r="E128" s="12" t="s">
        <v>45</v>
      </c>
      <c r="F128" s="13">
        <v>300</v>
      </c>
      <c r="G128" s="13"/>
      <c r="H128" s="12">
        <v>1</v>
      </c>
      <c r="I128" s="139"/>
    </row>
    <row r="129" spans="1:9" outlineLevel="1" x14ac:dyDescent="0.25">
      <c r="A129" s="11">
        <v>14</v>
      </c>
      <c r="B129" s="11" t="s">
        <v>42</v>
      </c>
      <c r="C129" s="11" t="s">
        <v>61</v>
      </c>
      <c r="D129" s="12" t="s">
        <v>71</v>
      </c>
      <c r="E129" s="12" t="s">
        <v>45</v>
      </c>
      <c r="F129" s="13">
        <v>350</v>
      </c>
      <c r="G129" s="13"/>
      <c r="H129" s="12">
        <v>1</v>
      </c>
      <c r="I129" s="139"/>
    </row>
    <row r="130" spans="1:9" outlineLevel="1" x14ac:dyDescent="0.25">
      <c r="A130" s="11">
        <v>18</v>
      </c>
      <c r="B130" s="11" t="s">
        <v>42</v>
      </c>
      <c r="C130" s="11" t="s">
        <v>57</v>
      </c>
      <c r="D130" s="12" t="s">
        <v>44</v>
      </c>
      <c r="E130" s="12" t="s">
        <v>45</v>
      </c>
      <c r="F130" s="13">
        <v>350</v>
      </c>
      <c r="G130" s="13"/>
      <c r="H130" s="12">
        <v>1</v>
      </c>
      <c r="I130" s="139"/>
    </row>
    <row r="131" spans="1:9" outlineLevel="1" x14ac:dyDescent="0.25">
      <c r="A131" s="11">
        <v>19</v>
      </c>
      <c r="B131" s="11" t="s">
        <v>42</v>
      </c>
      <c r="C131" s="11" t="s">
        <v>66</v>
      </c>
      <c r="D131" s="12" t="s">
        <v>44</v>
      </c>
      <c r="E131" s="12" t="s">
        <v>45</v>
      </c>
      <c r="F131" s="13">
        <v>400</v>
      </c>
      <c r="G131" s="13"/>
      <c r="H131" s="12">
        <v>1</v>
      </c>
      <c r="I131" s="139"/>
    </row>
    <row r="132" spans="1:9" outlineLevel="1" x14ac:dyDescent="0.25">
      <c r="A132" s="11">
        <v>24</v>
      </c>
      <c r="B132" s="11" t="s">
        <v>42</v>
      </c>
      <c r="C132" s="11" t="s">
        <v>46</v>
      </c>
      <c r="D132" s="12" t="s">
        <v>44</v>
      </c>
      <c r="E132" s="12" t="s">
        <v>45</v>
      </c>
      <c r="F132" s="13">
        <v>300</v>
      </c>
      <c r="G132" s="13"/>
      <c r="H132" s="12">
        <v>1</v>
      </c>
      <c r="I132" s="139"/>
    </row>
    <row r="133" spans="1:9" outlineLevel="1" x14ac:dyDescent="0.25">
      <c r="A133" s="11">
        <v>27</v>
      </c>
      <c r="B133" s="11" t="s">
        <v>42</v>
      </c>
      <c r="C133" s="11" t="s">
        <v>61</v>
      </c>
      <c r="D133" s="12" t="s">
        <v>71</v>
      </c>
      <c r="E133" s="12" t="s">
        <v>45</v>
      </c>
      <c r="F133" s="13">
        <v>350</v>
      </c>
      <c r="G133" s="13"/>
      <c r="H133" s="12">
        <v>1</v>
      </c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PORTO FELIZ</v>
      </c>
      <c r="D149" s="16" t="str">
        <f>D128</f>
        <v>VISITA A BASE</v>
      </c>
      <c r="E149" s="16" t="str">
        <f>E128</f>
        <v>VEICULO SINDICATO</v>
      </c>
      <c r="F149" s="17">
        <f>SUM(F128:F147)</f>
        <v>2050</v>
      </c>
      <c r="G149" s="17">
        <f>SUM(G128:G147)</f>
        <v>0</v>
      </c>
      <c r="H149" s="22">
        <f>SUM(H128:H148)</f>
        <v>6</v>
      </c>
      <c r="I149" s="139"/>
    </row>
    <row r="150" spans="1:9" outlineLevel="1" x14ac:dyDescent="0.25">
      <c r="A150" s="23"/>
      <c r="B150" s="18"/>
      <c r="C150" s="18" t="str">
        <f t="shared" ref="C150:E158" si="3">C129</f>
        <v>SÃO PAULO</v>
      </c>
      <c r="D150" s="18" t="str">
        <f t="shared" si="3"/>
        <v>FEDERAÇÃO</v>
      </c>
      <c r="E150" s="18" t="str">
        <f t="shared" si="3"/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3"/>
        <v>TIETE</v>
      </c>
      <c r="D151" s="18" t="str">
        <f t="shared" si="3"/>
        <v>VISITA A BASE</v>
      </c>
      <c r="E151" s="18" t="str">
        <f t="shared" si="3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3"/>
        <v>ITARARÉ</v>
      </c>
      <c r="D152" s="18" t="str">
        <f t="shared" si="3"/>
        <v>VISITA A BASE</v>
      </c>
      <c r="E152" s="18" t="str">
        <f t="shared" si="3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 t="str">
        <f t="shared" si="3"/>
        <v>SALTO DE PIRAPORA</v>
      </c>
      <c r="D153" s="18" t="str">
        <f t="shared" si="3"/>
        <v>VISITA A BASE</v>
      </c>
      <c r="E153" s="18" t="str">
        <f t="shared" si="3"/>
        <v>VEICULO SINDICATO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 t="str">
        <f t="shared" si="3"/>
        <v>SÃO PAULO</v>
      </c>
      <c r="D154" s="18" t="str">
        <f>D133</f>
        <v>FEDERAÇÃO</v>
      </c>
      <c r="E154" s="18" t="str">
        <f t="shared" si="3"/>
        <v>VEICULO SINDICATO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3"/>
        <v>0</v>
      </c>
      <c r="D155" s="18">
        <f>D134</f>
        <v>0</v>
      </c>
      <c r="E155" s="18">
        <f t="shared" si="3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3"/>
        <v>0</v>
      </c>
      <c r="D156" s="18">
        <f>D135</f>
        <v>0</v>
      </c>
      <c r="E156" s="18">
        <f t="shared" si="3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3"/>
        <v>0</v>
      </c>
      <c r="D157" s="18">
        <f>D136</f>
        <v>0</v>
      </c>
      <c r="E157" s="18">
        <f t="shared" si="3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3"/>
        <v>0</v>
      </c>
      <c r="D158" s="26">
        <f>D137</f>
        <v>0</v>
      </c>
      <c r="E158" s="26">
        <f t="shared" si="3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NILTON CESAR DOS SANTOS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DIRETOR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3</v>
      </c>
      <c r="B166" s="37" t="s">
        <v>42</v>
      </c>
      <c r="C166" s="37" t="s">
        <v>53</v>
      </c>
      <c r="D166" s="38" t="s">
        <v>44</v>
      </c>
      <c r="E166" s="38" t="s">
        <v>45</v>
      </c>
      <c r="F166" s="39">
        <v>400</v>
      </c>
      <c r="G166" s="39"/>
      <c r="H166" s="38">
        <v>1</v>
      </c>
      <c r="I166" s="139"/>
    </row>
    <row r="167" spans="1:9" outlineLevel="1" x14ac:dyDescent="0.25">
      <c r="A167" s="37">
        <v>5</v>
      </c>
      <c r="B167" s="37" t="s">
        <v>42</v>
      </c>
      <c r="C167" s="37" t="s">
        <v>74</v>
      </c>
      <c r="D167" s="38" t="s">
        <v>56</v>
      </c>
      <c r="E167" s="38" t="s">
        <v>45</v>
      </c>
      <c r="F167" s="39">
        <v>300</v>
      </c>
      <c r="G167" s="39"/>
      <c r="H167" s="38">
        <v>1</v>
      </c>
      <c r="I167" s="139"/>
    </row>
    <row r="168" spans="1:9" outlineLevel="1" x14ac:dyDescent="0.25">
      <c r="A168" s="37">
        <v>12</v>
      </c>
      <c r="B168" s="37" t="s">
        <v>42</v>
      </c>
      <c r="C168" s="37" t="s">
        <v>75</v>
      </c>
      <c r="D168" s="38" t="s">
        <v>44</v>
      </c>
      <c r="E168" s="38" t="s">
        <v>45</v>
      </c>
      <c r="F168" s="39">
        <v>300</v>
      </c>
      <c r="G168" s="39"/>
      <c r="H168" s="38">
        <v>1</v>
      </c>
      <c r="I168" s="139"/>
    </row>
    <row r="169" spans="1:9" outlineLevel="1" x14ac:dyDescent="0.25">
      <c r="A169" s="37">
        <v>18</v>
      </c>
      <c r="B169" s="37" t="s">
        <v>42</v>
      </c>
      <c r="C169" s="37" t="s">
        <v>61</v>
      </c>
      <c r="D169" s="38" t="s">
        <v>71</v>
      </c>
      <c r="E169" s="38" t="s">
        <v>45</v>
      </c>
      <c r="F169" s="39">
        <v>350</v>
      </c>
      <c r="G169" s="39"/>
      <c r="H169" s="38">
        <v>1</v>
      </c>
      <c r="I169" s="139"/>
    </row>
    <row r="170" spans="1:9" outlineLevel="1" x14ac:dyDescent="0.25">
      <c r="A170" s="37">
        <v>31</v>
      </c>
      <c r="B170" s="37" t="s">
        <v>42</v>
      </c>
      <c r="C170" s="37" t="s">
        <v>43</v>
      </c>
      <c r="D170" s="38" t="s">
        <v>44</v>
      </c>
      <c r="E170" s="38" t="s">
        <v>45</v>
      </c>
      <c r="F170" s="39">
        <v>350</v>
      </c>
      <c r="G170" s="39"/>
      <c r="H170" s="38">
        <v>1</v>
      </c>
      <c r="I170" s="139"/>
    </row>
    <row r="171" spans="1:9" outlineLevel="1" x14ac:dyDescent="0.25">
      <c r="A171" s="37"/>
      <c r="B171" s="37"/>
      <c r="C171" s="37"/>
      <c r="D171" s="38"/>
      <c r="E171" s="38"/>
      <c r="F171" s="39"/>
      <c r="G171" s="39"/>
      <c r="H171" s="38"/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CONCHAS</v>
      </c>
      <c r="D187" s="44" t="str">
        <f>D166</f>
        <v>VISITA A BASE</v>
      </c>
      <c r="E187" s="44" t="str">
        <f>E166</f>
        <v>VEICULO SINDICATO</v>
      </c>
      <c r="F187" s="45">
        <f>SUM(F166:F185)</f>
        <v>1700</v>
      </c>
      <c r="G187" s="45">
        <f>SUM(G166:G185)</f>
        <v>0</v>
      </c>
      <c r="H187" s="46">
        <f>SUM(H166:H186)</f>
        <v>5</v>
      </c>
      <c r="I187" s="139"/>
    </row>
    <row r="188" spans="1:9" outlineLevel="1" x14ac:dyDescent="0.25">
      <c r="A188" s="47"/>
      <c r="B188" s="113"/>
      <c r="C188" s="48" t="str">
        <f t="shared" ref="C188:E196" si="4">C167</f>
        <v>VOTORANTIM/IBIUNA</v>
      </c>
      <c r="D188" s="48" t="str">
        <f t="shared" si="4"/>
        <v>ENTREGA DE BOLETINS</v>
      </c>
      <c r="E188" s="48" t="str">
        <f t="shared" si="4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si="4"/>
        <v>CAPELA DO ALTO</v>
      </c>
      <c r="D189" s="48" t="str">
        <f t="shared" si="4"/>
        <v>VISITA A BASE</v>
      </c>
      <c r="E189" s="48" t="str">
        <f t="shared" si="4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si="4"/>
        <v>SÃO PAULO</v>
      </c>
      <c r="D190" s="48" t="str">
        <f t="shared" si="4"/>
        <v>FEDERAÇÃO</v>
      </c>
      <c r="E190" s="48" t="str">
        <f t="shared" si="4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 t="str">
        <f t="shared" si="4"/>
        <v>ITAPETININGA</v>
      </c>
      <c r="D191" s="48" t="str">
        <f t="shared" si="4"/>
        <v>VISITA A BASE</v>
      </c>
      <c r="E191" s="48" t="str">
        <f t="shared" si="4"/>
        <v>VEICULO SINDICATO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>
        <f t="shared" si="4"/>
        <v>0</v>
      </c>
      <c r="D192" s="48">
        <f t="shared" si="4"/>
        <v>0</v>
      </c>
      <c r="E192" s="48">
        <f t="shared" si="4"/>
        <v>0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si="4"/>
        <v>0</v>
      </c>
      <c r="D193" s="48">
        <f t="shared" si="4"/>
        <v>0</v>
      </c>
      <c r="E193" s="48">
        <f t="shared" si="4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si="4"/>
        <v>0</v>
      </c>
      <c r="D194" s="48">
        <f t="shared" si="4"/>
        <v>0</v>
      </c>
      <c r="E194" s="48">
        <f t="shared" si="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si="4"/>
        <v>0</v>
      </c>
      <c r="D195" s="48">
        <f t="shared" si="4"/>
        <v>0</v>
      </c>
      <c r="E195" s="48">
        <f t="shared" si="4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si="4"/>
        <v>0</v>
      </c>
      <c r="D196" s="52">
        <f t="shared" si="4"/>
        <v>0</v>
      </c>
      <c r="E196" s="52">
        <f t="shared" si="4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NILTON CESAR DOS SANTOS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DIRETOR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1</v>
      </c>
      <c r="B204" s="63" t="s">
        <v>42</v>
      </c>
      <c r="C204" s="63" t="s">
        <v>61</v>
      </c>
      <c r="D204" s="64" t="s">
        <v>71</v>
      </c>
      <c r="E204" s="64" t="s">
        <v>45</v>
      </c>
      <c r="F204" s="65">
        <v>350</v>
      </c>
      <c r="G204" s="65"/>
      <c r="H204" s="64">
        <v>1</v>
      </c>
      <c r="I204" s="139"/>
    </row>
    <row r="205" spans="1:9" outlineLevel="1" x14ac:dyDescent="0.25">
      <c r="A205" s="63">
        <v>2</v>
      </c>
      <c r="B205" s="63" t="s">
        <v>42</v>
      </c>
      <c r="C205" s="63" t="s">
        <v>67</v>
      </c>
      <c r="D205" s="64" t="s">
        <v>44</v>
      </c>
      <c r="E205" s="64" t="s">
        <v>45</v>
      </c>
      <c r="F205" s="65">
        <v>300</v>
      </c>
      <c r="G205" s="65"/>
      <c r="H205" s="64">
        <v>1</v>
      </c>
      <c r="I205" s="139"/>
    </row>
    <row r="206" spans="1:9" outlineLevel="1" x14ac:dyDescent="0.25">
      <c r="A206" s="63">
        <v>14</v>
      </c>
      <c r="B206" s="63" t="s">
        <v>42</v>
      </c>
      <c r="C206" s="63" t="s">
        <v>51</v>
      </c>
      <c r="D206" s="64" t="s">
        <v>44</v>
      </c>
      <c r="E206" s="64" t="s">
        <v>45</v>
      </c>
      <c r="F206" s="65">
        <v>350</v>
      </c>
      <c r="G206" s="65"/>
      <c r="H206" s="64">
        <v>1</v>
      </c>
      <c r="I206" s="139"/>
    </row>
    <row r="207" spans="1:9" outlineLevel="1" x14ac:dyDescent="0.25">
      <c r="A207" s="63">
        <v>19</v>
      </c>
      <c r="B207" s="63" t="s">
        <v>42</v>
      </c>
      <c r="C207" s="63" t="s">
        <v>54</v>
      </c>
      <c r="D207" s="64" t="s">
        <v>44</v>
      </c>
      <c r="E207" s="64" t="s">
        <v>45</v>
      </c>
      <c r="F207" s="65">
        <v>400</v>
      </c>
      <c r="G207" s="65"/>
      <c r="H207" s="64">
        <v>1</v>
      </c>
      <c r="I207" s="139"/>
    </row>
    <row r="208" spans="1:9" outlineLevel="1" x14ac:dyDescent="0.25">
      <c r="A208" s="63">
        <v>22</v>
      </c>
      <c r="B208" s="63" t="s">
        <v>42</v>
      </c>
      <c r="C208" s="63" t="s">
        <v>61</v>
      </c>
      <c r="D208" s="64" t="s">
        <v>71</v>
      </c>
      <c r="E208" s="64" t="s">
        <v>45</v>
      </c>
      <c r="F208" s="65">
        <v>350</v>
      </c>
      <c r="G208" s="65"/>
      <c r="H208" s="64">
        <v>1</v>
      </c>
      <c r="I208" s="139"/>
    </row>
    <row r="209" spans="1:9" outlineLevel="1" x14ac:dyDescent="0.25">
      <c r="A209" s="63"/>
      <c r="B209" s="63"/>
      <c r="C209" s="63"/>
      <c r="D209" s="64"/>
      <c r="E209" s="64"/>
      <c r="F209" s="65"/>
      <c r="G209" s="65"/>
      <c r="H209" s="64"/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SÃO PAULO</v>
      </c>
      <c r="D225" s="70" t="str">
        <f>D204</f>
        <v>FEDERAÇÃO</v>
      </c>
      <c r="E225" s="70" t="str">
        <f>E204</f>
        <v>VEICULO SINDICATO</v>
      </c>
      <c r="F225" s="71">
        <f>SUM(F204:F223)</f>
        <v>1750</v>
      </c>
      <c r="G225" s="71">
        <f>SUM(G204:G223)</f>
        <v>0</v>
      </c>
      <c r="H225" s="72">
        <f>SUM(H204:H224)</f>
        <v>5</v>
      </c>
      <c r="I225" s="139"/>
    </row>
    <row r="226" spans="1:9" outlineLevel="1" x14ac:dyDescent="0.25">
      <c r="A226" s="73"/>
      <c r="B226" s="74"/>
      <c r="C226" s="74" t="str">
        <f t="shared" ref="C226:E234" si="5">C205</f>
        <v>BOITUVA</v>
      </c>
      <c r="D226" s="74" t="str">
        <f t="shared" si="5"/>
        <v>VISITA A BASE</v>
      </c>
      <c r="E226" s="74" t="str">
        <f t="shared" si="5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si="5"/>
        <v>CERQUILHO</v>
      </c>
      <c r="D227" s="74" t="str">
        <f t="shared" si="5"/>
        <v>VISITA A BASE</v>
      </c>
      <c r="E227" s="74" t="str">
        <f t="shared" si="5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si="5"/>
        <v>ITAPEVA</v>
      </c>
      <c r="D228" s="74" t="str">
        <f t="shared" si="5"/>
        <v>VISITA A BASE</v>
      </c>
      <c r="E228" s="74" t="str">
        <f t="shared" si="5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 t="str">
        <f t="shared" si="5"/>
        <v>SÃO PAULO</v>
      </c>
      <c r="D229" s="74" t="str">
        <f t="shared" si="5"/>
        <v>FEDERAÇÃO</v>
      </c>
      <c r="E229" s="74" t="str">
        <f t="shared" si="5"/>
        <v>VEICULO SINDICATO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>
        <f t="shared" si="5"/>
        <v>0</v>
      </c>
      <c r="D230" s="74">
        <f t="shared" si="5"/>
        <v>0</v>
      </c>
      <c r="E230" s="74">
        <f t="shared" si="5"/>
        <v>0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si="5"/>
        <v>0</v>
      </c>
      <c r="D231" s="74">
        <f t="shared" si="5"/>
        <v>0</v>
      </c>
      <c r="E231" s="74">
        <f t="shared" si="5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si="5"/>
        <v>0</v>
      </c>
      <c r="D232" s="74">
        <f t="shared" si="5"/>
        <v>0</v>
      </c>
      <c r="E232" s="74">
        <f t="shared" si="5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si="5"/>
        <v>0</v>
      </c>
      <c r="D233" s="74">
        <f t="shared" si="5"/>
        <v>0</v>
      </c>
      <c r="E233" s="74">
        <f t="shared" si="5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si="5"/>
        <v>0</v>
      </c>
      <c r="D234" s="78">
        <f t="shared" si="5"/>
        <v>0</v>
      </c>
      <c r="E234" s="78">
        <f t="shared" si="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B200</f>
        <v>NILTON CESAR DOS SANTOS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'RESUMO 1'!$F$5</f>
        <v>DIRETOR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6</v>
      </c>
      <c r="B244" s="11" t="s">
        <v>42</v>
      </c>
      <c r="C244" s="11" t="s">
        <v>87</v>
      </c>
      <c r="D244" s="12" t="s">
        <v>90</v>
      </c>
      <c r="E244" s="12" t="s">
        <v>45</v>
      </c>
      <c r="F244" s="13">
        <v>350</v>
      </c>
      <c r="G244" s="13"/>
      <c r="H244" s="12">
        <v>1</v>
      </c>
      <c r="I244" s="139"/>
    </row>
    <row r="245" spans="1:9" outlineLevel="1" x14ac:dyDescent="0.25">
      <c r="A245" s="11">
        <v>12</v>
      </c>
      <c r="B245" s="11" t="s">
        <v>42</v>
      </c>
      <c r="C245" s="11" t="s">
        <v>61</v>
      </c>
      <c r="D245" s="12" t="s">
        <v>101</v>
      </c>
      <c r="E245" s="12" t="s">
        <v>45</v>
      </c>
      <c r="F245" s="13">
        <v>350</v>
      </c>
      <c r="G245" s="13"/>
      <c r="H245" s="12">
        <v>1</v>
      </c>
      <c r="I245" s="139"/>
    </row>
    <row r="246" spans="1:9" outlineLevel="1" x14ac:dyDescent="0.25">
      <c r="A246" s="11">
        <v>20</v>
      </c>
      <c r="B246" s="11" t="s">
        <v>42</v>
      </c>
      <c r="C246" s="11" t="s">
        <v>53</v>
      </c>
      <c r="D246" s="12" t="s">
        <v>63</v>
      </c>
      <c r="E246" s="12" t="s">
        <v>45</v>
      </c>
      <c r="F246" s="13">
        <v>400</v>
      </c>
      <c r="G246" s="13"/>
      <c r="H246" s="12">
        <v>1</v>
      </c>
      <c r="I246" s="139"/>
    </row>
    <row r="247" spans="1:9" outlineLevel="1" x14ac:dyDescent="0.25">
      <c r="A247" s="11">
        <v>24</v>
      </c>
      <c r="B247" s="11" t="s">
        <v>42</v>
      </c>
      <c r="C247" s="11" t="s">
        <v>69</v>
      </c>
      <c r="D247" s="12" t="s">
        <v>44</v>
      </c>
      <c r="E247" s="12" t="s">
        <v>45</v>
      </c>
      <c r="F247" s="13">
        <v>400</v>
      </c>
      <c r="G247" s="13"/>
      <c r="H247" s="12">
        <v>1</v>
      </c>
      <c r="I247" s="139"/>
    </row>
    <row r="248" spans="1:9" outlineLevel="1" x14ac:dyDescent="0.25">
      <c r="A248" s="11">
        <v>28</v>
      </c>
      <c r="B248" s="11" t="s">
        <v>42</v>
      </c>
      <c r="C248" s="11" t="s">
        <v>86</v>
      </c>
      <c r="D248" s="12" t="s">
        <v>44</v>
      </c>
      <c r="E248" s="12" t="s">
        <v>45</v>
      </c>
      <c r="F248" s="13">
        <v>400</v>
      </c>
      <c r="G248" s="13"/>
      <c r="H248" s="12">
        <v>1</v>
      </c>
      <c r="I248" s="139"/>
    </row>
    <row r="249" spans="1:9" outlineLevel="1" x14ac:dyDescent="0.25">
      <c r="A249" s="11"/>
      <c r="B249" s="11"/>
      <c r="C249" s="11"/>
      <c r="D249" s="12"/>
      <c r="E249" s="12"/>
      <c r="F249" s="13"/>
      <c r="G249" s="13"/>
      <c r="H249" s="12"/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CAMPINAS</v>
      </c>
      <c r="D265" s="16" t="str">
        <f>D244</f>
        <v>REUNIÃO SINDICAL</v>
      </c>
      <c r="E265" s="16" t="str">
        <f>E244</f>
        <v>VEICULO SINDICATO</v>
      </c>
      <c r="F265" s="17">
        <f>SUM(F244:F263)</f>
        <v>1900</v>
      </c>
      <c r="G265" s="17">
        <f>SUM(G244:G263)</f>
        <v>0</v>
      </c>
      <c r="H265" s="22">
        <f>SUM(H244:H264)</f>
        <v>5</v>
      </c>
      <c r="I265" s="139"/>
    </row>
    <row r="266" spans="1:9" outlineLevel="1" x14ac:dyDescent="0.25">
      <c r="A266" s="23"/>
      <c r="B266" s="18"/>
      <c r="C266" s="18" t="str">
        <f t="shared" ref="C266:E274" si="6">C245</f>
        <v>SÃO PAULO</v>
      </c>
      <c r="D266" s="18" t="str">
        <f t="shared" si="6"/>
        <v>SERVIÇO DIVERSOS</v>
      </c>
      <c r="E266" s="18" t="str">
        <f t="shared" si="6"/>
        <v>VEICULO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si="6"/>
        <v>CONCHAS</v>
      </c>
      <c r="D267" s="18" t="str">
        <f t="shared" si="6"/>
        <v>TRABALHO DE BASE</v>
      </c>
      <c r="E267" s="18" t="str">
        <f t="shared" si="6"/>
        <v>VEICULO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si="6"/>
        <v>LARANJAL PAULISTA</v>
      </c>
      <c r="D268" s="18" t="str">
        <f t="shared" si="6"/>
        <v>VISITA A BASE</v>
      </c>
      <c r="E268" s="18" t="str">
        <f t="shared" si="6"/>
        <v>VEICULO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 t="str">
        <f t="shared" si="6"/>
        <v>ITAPEVA/ITARARÉ</v>
      </c>
      <c r="D269" s="18" t="str">
        <f t="shared" si="6"/>
        <v>VISITA A BASE</v>
      </c>
      <c r="E269" s="18" t="str">
        <f t="shared" si="6"/>
        <v>VEICULO SINDICATO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>
        <f t="shared" si="6"/>
        <v>0</v>
      </c>
      <c r="D270" s="18">
        <f>D249</f>
        <v>0</v>
      </c>
      <c r="E270" s="18">
        <f t="shared" si="6"/>
        <v>0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6"/>
        <v>0</v>
      </c>
      <c r="D271" s="18">
        <f>D250</f>
        <v>0</v>
      </c>
      <c r="E271" s="18">
        <f t="shared" si="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6"/>
        <v>0</v>
      </c>
      <c r="D272" s="18">
        <f>D251</f>
        <v>0</v>
      </c>
      <c r="E272" s="18">
        <f t="shared" si="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6"/>
        <v>0</v>
      </c>
      <c r="D273" s="18">
        <f>D252</f>
        <v>0</v>
      </c>
      <c r="E273" s="18">
        <f t="shared" si="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6"/>
        <v>0</v>
      </c>
      <c r="D274" s="26">
        <f>D253</f>
        <v>0</v>
      </c>
      <c r="E274" s="26">
        <f t="shared" si="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NILTON CESAR DOS SANTOS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DIRETOR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10</v>
      </c>
      <c r="B282" s="37" t="s">
        <v>42</v>
      </c>
      <c r="C282" s="37" t="s">
        <v>53</v>
      </c>
      <c r="D282" s="38" t="s">
        <v>44</v>
      </c>
      <c r="E282" s="38" t="s">
        <v>45</v>
      </c>
      <c r="F282" s="39">
        <v>400</v>
      </c>
      <c r="G282" s="39"/>
      <c r="H282" s="38">
        <v>1</v>
      </c>
      <c r="I282" s="139"/>
    </row>
    <row r="283" spans="1:9" outlineLevel="1" x14ac:dyDescent="0.25">
      <c r="A283" s="37">
        <v>16</v>
      </c>
      <c r="B283" s="37" t="s">
        <v>42</v>
      </c>
      <c r="C283" s="37" t="s">
        <v>61</v>
      </c>
      <c r="D283" s="38" t="s">
        <v>64</v>
      </c>
      <c r="E283" s="38" t="s">
        <v>45</v>
      </c>
      <c r="F283" s="39">
        <v>350</v>
      </c>
      <c r="G283" s="39"/>
      <c r="H283" s="38">
        <v>1</v>
      </c>
      <c r="I283" s="139"/>
    </row>
    <row r="284" spans="1:9" outlineLevel="1" x14ac:dyDescent="0.25">
      <c r="A284" s="37">
        <v>21</v>
      </c>
      <c r="B284" s="37" t="s">
        <v>42</v>
      </c>
      <c r="C284" s="37" t="s">
        <v>54</v>
      </c>
      <c r="D284" s="38" t="s">
        <v>44</v>
      </c>
      <c r="E284" s="38" t="s">
        <v>45</v>
      </c>
      <c r="F284" s="39">
        <v>400</v>
      </c>
      <c r="G284" s="39"/>
      <c r="H284" s="38">
        <v>1</v>
      </c>
      <c r="I284" s="139"/>
    </row>
    <row r="285" spans="1:9" outlineLevel="1" x14ac:dyDescent="0.25">
      <c r="A285" s="37">
        <v>24</v>
      </c>
      <c r="B285" s="37" t="s">
        <v>42</v>
      </c>
      <c r="C285" s="37" t="s">
        <v>61</v>
      </c>
      <c r="D285" s="38" t="s">
        <v>71</v>
      </c>
      <c r="E285" s="38" t="s">
        <v>45</v>
      </c>
      <c r="F285" s="39">
        <v>350</v>
      </c>
      <c r="G285" s="39"/>
      <c r="H285" s="38">
        <v>1</v>
      </c>
      <c r="I285" s="139"/>
    </row>
    <row r="286" spans="1:9" outlineLevel="1" x14ac:dyDescent="0.25">
      <c r="A286" s="37">
        <v>30</v>
      </c>
      <c r="B286" s="37" t="s">
        <v>42</v>
      </c>
      <c r="C286" s="37" t="s">
        <v>61</v>
      </c>
      <c r="D286" s="38" t="s">
        <v>64</v>
      </c>
      <c r="E286" s="38" t="s">
        <v>45</v>
      </c>
      <c r="F286" s="39">
        <v>350</v>
      </c>
      <c r="G286" s="39"/>
      <c r="H286" s="38">
        <v>1</v>
      </c>
      <c r="I286" s="139"/>
    </row>
    <row r="287" spans="1:9" outlineLevel="1" x14ac:dyDescent="0.25">
      <c r="A287" s="37"/>
      <c r="B287" s="37"/>
      <c r="C287" s="37"/>
      <c r="D287" s="38"/>
      <c r="E287" s="38"/>
      <c r="F287" s="39"/>
      <c r="G287" s="39"/>
      <c r="H287" s="38"/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CONCHAS</v>
      </c>
      <c r="D303" s="44" t="str">
        <f>D282</f>
        <v>VISITA A BASE</v>
      </c>
      <c r="E303" s="44" t="str">
        <f>E282</f>
        <v>VEICULO SINDICATO</v>
      </c>
      <c r="F303" s="45">
        <f>SUM(F282:F301)</f>
        <v>1850</v>
      </c>
      <c r="G303" s="45">
        <f>SUM(G282:G301)</f>
        <v>0</v>
      </c>
      <c r="H303" s="46">
        <f>SUM(H282:H302)</f>
        <v>5</v>
      </c>
      <c r="I303" s="139"/>
    </row>
    <row r="304" spans="1:9" outlineLevel="1" x14ac:dyDescent="0.25">
      <c r="A304" s="47"/>
      <c r="B304" s="113"/>
      <c r="C304" s="48" t="str">
        <f t="shared" ref="C304:E312" si="7">C283</f>
        <v>SÃO PAULO</v>
      </c>
      <c r="D304" s="48" t="str">
        <f t="shared" si="7"/>
        <v>SERVIÇOS DIVERSOS</v>
      </c>
      <c r="E304" s="48" t="str">
        <f t="shared" si="7"/>
        <v>VEICULO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si="7"/>
        <v>ITAPEVA</v>
      </c>
      <c r="D305" s="48" t="str">
        <f t="shared" si="7"/>
        <v>VISITA A BASE</v>
      </c>
      <c r="E305" s="48" t="str">
        <f t="shared" si="7"/>
        <v>VEICULO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si="7"/>
        <v>SÃO PAULO</v>
      </c>
      <c r="D306" s="48" t="str">
        <f t="shared" si="7"/>
        <v>FEDERAÇÃO</v>
      </c>
      <c r="E306" s="48" t="str">
        <f t="shared" si="7"/>
        <v>VEICULO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 t="str">
        <f t="shared" si="7"/>
        <v>SÃO PAULO</v>
      </c>
      <c r="D307" s="48" t="str">
        <f t="shared" si="7"/>
        <v>SERVIÇOS DIVERSOS</v>
      </c>
      <c r="E307" s="48" t="str">
        <f t="shared" si="7"/>
        <v>VEICULO SINDICATO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>
        <f t="shared" si="7"/>
        <v>0</v>
      </c>
      <c r="D308" s="48">
        <f t="shared" si="7"/>
        <v>0</v>
      </c>
      <c r="E308" s="48">
        <f t="shared" si="7"/>
        <v>0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si="7"/>
        <v>0</v>
      </c>
      <c r="D309" s="48">
        <f t="shared" si="7"/>
        <v>0</v>
      </c>
      <c r="E309" s="48">
        <f t="shared" si="7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si="7"/>
        <v>0</v>
      </c>
      <c r="D310" s="48">
        <f t="shared" si="7"/>
        <v>0</v>
      </c>
      <c r="E310" s="48">
        <f t="shared" si="7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si="7"/>
        <v>0</v>
      </c>
      <c r="D311" s="48">
        <f t="shared" si="7"/>
        <v>0</v>
      </c>
      <c r="E311" s="48">
        <f t="shared" si="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si="7"/>
        <v>0</v>
      </c>
      <c r="D312" s="52">
        <f t="shared" si="7"/>
        <v>0</v>
      </c>
      <c r="E312" s="52">
        <f t="shared" si="7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NILTON CESAR DOS SANTOS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DIRETOR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7</v>
      </c>
      <c r="B320" s="63" t="s">
        <v>42</v>
      </c>
      <c r="C320" s="63" t="s">
        <v>66</v>
      </c>
      <c r="D320" s="64" t="s">
        <v>100</v>
      </c>
      <c r="E320" s="64" t="s">
        <v>93</v>
      </c>
      <c r="F320" s="65">
        <v>400</v>
      </c>
      <c r="G320" s="65"/>
      <c r="H320" s="64">
        <v>1</v>
      </c>
      <c r="I320" s="139"/>
    </row>
    <row r="321" spans="1:9" outlineLevel="1" x14ac:dyDescent="0.25">
      <c r="A321" s="63">
        <v>19</v>
      </c>
      <c r="B321" s="63" t="s">
        <v>42</v>
      </c>
      <c r="C321" s="63" t="s">
        <v>52</v>
      </c>
      <c r="D321" s="64" t="s">
        <v>100</v>
      </c>
      <c r="E321" s="64" t="s">
        <v>93</v>
      </c>
      <c r="F321" s="65">
        <v>400</v>
      </c>
      <c r="G321" s="65"/>
      <c r="H321" s="64">
        <v>1</v>
      </c>
      <c r="I321" s="139"/>
    </row>
    <row r="322" spans="1:9" outlineLevel="1" x14ac:dyDescent="0.25">
      <c r="A322" s="63">
        <v>20</v>
      </c>
      <c r="B322" s="63" t="s">
        <v>42</v>
      </c>
      <c r="C322" s="63" t="s">
        <v>61</v>
      </c>
      <c r="D322" s="64" t="s">
        <v>101</v>
      </c>
      <c r="E322" s="64" t="s">
        <v>93</v>
      </c>
      <c r="F322" s="65">
        <v>350</v>
      </c>
      <c r="G322" s="65"/>
      <c r="H322" s="64">
        <v>1</v>
      </c>
      <c r="I322" s="139"/>
    </row>
    <row r="323" spans="1:9" outlineLevel="1" x14ac:dyDescent="0.25">
      <c r="A323" s="63">
        <v>26</v>
      </c>
      <c r="B323" s="63" t="s">
        <v>42</v>
      </c>
      <c r="C323" s="63" t="s">
        <v>53</v>
      </c>
      <c r="D323" s="64" t="s">
        <v>100</v>
      </c>
      <c r="E323" s="64" t="s">
        <v>93</v>
      </c>
      <c r="F323" s="65">
        <v>400</v>
      </c>
      <c r="G323" s="65"/>
      <c r="H323" s="64">
        <v>1</v>
      </c>
      <c r="I323" s="139"/>
    </row>
    <row r="324" spans="1:9" outlineLevel="1" x14ac:dyDescent="0.25">
      <c r="A324" s="63"/>
      <c r="B324" s="63"/>
      <c r="C324" s="63"/>
      <c r="D324" s="64"/>
      <c r="E324" s="64"/>
      <c r="F324" s="65"/>
      <c r="G324" s="65"/>
      <c r="H324" s="64"/>
      <c r="I324" s="139"/>
    </row>
    <row r="325" spans="1:9" outlineLevel="1" x14ac:dyDescent="0.25">
      <c r="A325" s="63"/>
      <c r="B325" s="63"/>
      <c r="C325" s="63"/>
      <c r="D325" s="64"/>
      <c r="E325" s="64"/>
      <c r="F325" s="65"/>
      <c r="G325" s="65"/>
      <c r="H325" s="64"/>
      <c r="I325" s="139"/>
    </row>
    <row r="326" spans="1:9" outlineLevel="1" x14ac:dyDescent="0.25">
      <c r="A326" s="63"/>
      <c r="B326" s="63"/>
      <c r="C326" s="63"/>
      <c r="D326" s="64"/>
      <c r="E326" s="64"/>
      <c r="F326" s="65"/>
      <c r="G326" s="65"/>
      <c r="H326" s="64"/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ITARARÉ</v>
      </c>
      <c r="D341" s="70" t="str">
        <f>D320</f>
        <v>TRABALHO A BASE</v>
      </c>
      <c r="E341" s="70" t="str">
        <f>E320</f>
        <v>VEICULO DO SINDICATO</v>
      </c>
      <c r="F341" s="71">
        <f>SUM(F320:F339)</f>
        <v>1550</v>
      </c>
      <c r="G341" s="71">
        <f>SUM(G320:G339)</f>
        <v>0</v>
      </c>
      <c r="H341" s="72">
        <f>SUM(H320:H340)</f>
        <v>4</v>
      </c>
      <c r="I341" s="139"/>
    </row>
    <row r="342" spans="1:9" outlineLevel="1" x14ac:dyDescent="0.25">
      <c r="A342" s="73"/>
      <c r="B342" s="74"/>
      <c r="C342" s="74" t="str">
        <f t="shared" ref="C342:E350" si="8">C321</f>
        <v>CAPÃO BONITO</v>
      </c>
      <c r="D342" s="74" t="str">
        <f t="shared" si="8"/>
        <v>TRABALHO A BASE</v>
      </c>
      <c r="E342" s="74" t="str">
        <f t="shared" si="8"/>
        <v>VEICULO DO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si="8"/>
        <v>SÃO PAULO</v>
      </c>
      <c r="D343" s="74" t="str">
        <f t="shared" si="8"/>
        <v>SERVIÇO DIVERSOS</v>
      </c>
      <c r="E343" s="74" t="str">
        <f t="shared" si="8"/>
        <v>VEICULO DO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str">
        <f t="shared" si="8"/>
        <v>CONCHAS</v>
      </c>
      <c r="D344" s="74" t="str">
        <f t="shared" si="8"/>
        <v>TRABALHO A BASE</v>
      </c>
      <c r="E344" s="74" t="str">
        <f t="shared" si="8"/>
        <v>VEICULO DO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>
        <f t="shared" si="8"/>
        <v>0</v>
      </c>
      <c r="D345" s="74">
        <f t="shared" si="8"/>
        <v>0</v>
      </c>
      <c r="E345" s="74">
        <f t="shared" si="8"/>
        <v>0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>
        <f t="shared" si="8"/>
        <v>0</v>
      </c>
      <c r="D346" s="74">
        <f t="shared" si="8"/>
        <v>0</v>
      </c>
      <c r="E346" s="74">
        <f t="shared" si="8"/>
        <v>0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>
        <f t="shared" si="8"/>
        <v>0</v>
      </c>
      <c r="D347" s="74">
        <f t="shared" si="8"/>
        <v>0</v>
      </c>
      <c r="E347" s="74">
        <f t="shared" si="8"/>
        <v>0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si="8"/>
        <v>0</v>
      </c>
      <c r="D348" s="74">
        <f t="shared" si="8"/>
        <v>0</v>
      </c>
      <c r="E348" s="74">
        <f t="shared" si="8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si="8"/>
        <v>0</v>
      </c>
      <c r="D349" s="74">
        <f t="shared" si="8"/>
        <v>0</v>
      </c>
      <c r="E349" s="74">
        <f t="shared" si="8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si="8"/>
        <v>0</v>
      </c>
      <c r="D350" s="78">
        <f t="shared" si="8"/>
        <v>0</v>
      </c>
      <c r="E350" s="78">
        <f t="shared" si="8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B316</f>
        <v>NILTON CESAR DOS SANTOS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'RESUMO 1'!$F$5</f>
        <v>DIRETOR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4</v>
      </c>
      <c r="B360" s="11" t="s">
        <v>42</v>
      </c>
      <c r="C360" s="11" t="s">
        <v>61</v>
      </c>
      <c r="D360" s="12" t="s">
        <v>90</v>
      </c>
      <c r="E360" s="12" t="s">
        <v>45</v>
      </c>
      <c r="F360" s="13">
        <v>350</v>
      </c>
      <c r="G360" s="13"/>
      <c r="H360" s="12">
        <v>1</v>
      </c>
      <c r="I360" s="139"/>
    </row>
    <row r="361" spans="1:9" outlineLevel="1" x14ac:dyDescent="0.25">
      <c r="A361" s="11">
        <v>9</v>
      </c>
      <c r="B361" s="11" t="s">
        <v>42</v>
      </c>
      <c r="C361" s="11" t="s">
        <v>61</v>
      </c>
      <c r="D361" s="12" t="s">
        <v>64</v>
      </c>
      <c r="E361" s="12" t="s">
        <v>45</v>
      </c>
      <c r="F361" s="13">
        <v>350</v>
      </c>
      <c r="G361" s="13"/>
      <c r="H361" s="12">
        <v>1</v>
      </c>
      <c r="I361" s="139"/>
    </row>
    <row r="362" spans="1:9" outlineLevel="1" x14ac:dyDescent="0.25">
      <c r="A362" s="11">
        <v>10</v>
      </c>
      <c r="B362" s="11" t="s">
        <v>42</v>
      </c>
      <c r="C362" s="11" t="s">
        <v>61</v>
      </c>
      <c r="D362" s="12" t="s">
        <v>71</v>
      </c>
      <c r="E362" s="12" t="s">
        <v>45</v>
      </c>
      <c r="F362" s="13">
        <v>350</v>
      </c>
      <c r="G362" s="13"/>
      <c r="H362" s="12">
        <v>1</v>
      </c>
      <c r="I362" s="139"/>
    </row>
    <row r="363" spans="1:9" outlineLevel="1" x14ac:dyDescent="0.25">
      <c r="A363" s="11">
        <v>25</v>
      </c>
      <c r="B363" s="11" t="s">
        <v>42</v>
      </c>
      <c r="C363" s="11" t="s">
        <v>61</v>
      </c>
      <c r="D363" s="12" t="s">
        <v>64</v>
      </c>
      <c r="E363" s="12" t="s">
        <v>45</v>
      </c>
      <c r="F363" s="13">
        <v>350</v>
      </c>
      <c r="G363" s="13"/>
      <c r="H363" s="12">
        <v>1</v>
      </c>
      <c r="I363" s="139"/>
    </row>
    <row r="364" spans="1:9" outlineLevel="1" x14ac:dyDescent="0.25">
      <c r="A364" s="11">
        <v>25</v>
      </c>
      <c r="B364" s="11" t="s">
        <v>42</v>
      </c>
      <c r="C364" s="11" t="s">
        <v>60</v>
      </c>
      <c r="D364" s="12" t="s">
        <v>44</v>
      </c>
      <c r="E364" s="12" t="s">
        <v>45</v>
      </c>
      <c r="F364" s="13">
        <v>300</v>
      </c>
      <c r="G364" s="13"/>
      <c r="H364" s="12">
        <v>1</v>
      </c>
      <c r="I364" s="139"/>
    </row>
    <row r="365" spans="1:9" outlineLevel="1" x14ac:dyDescent="0.25">
      <c r="A365" s="11">
        <v>31</v>
      </c>
      <c r="B365" s="11" t="s">
        <v>42</v>
      </c>
      <c r="C365" s="11" t="s">
        <v>105</v>
      </c>
      <c r="D365" s="12" t="s">
        <v>109</v>
      </c>
      <c r="E365" s="12" t="s">
        <v>45</v>
      </c>
      <c r="F365" s="13">
        <v>350</v>
      </c>
      <c r="G365" s="13"/>
      <c r="H365" s="12"/>
      <c r="I365" s="139"/>
    </row>
    <row r="366" spans="1:9" outlineLevel="1" x14ac:dyDescent="0.25">
      <c r="A366" s="11"/>
      <c r="B366" s="11"/>
      <c r="C366" s="11"/>
      <c r="D366" s="12"/>
      <c r="E366" s="12"/>
      <c r="F366" s="13"/>
      <c r="G366" s="13"/>
      <c r="H366" s="12"/>
      <c r="I366" s="139"/>
    </row>
    <row r="367" spans="1:9" outlineLevel="1" x14ac:dyDescent="0.25">
      <c r="A367" s="11"/>
      <c r="B367" s="11"/>
      <c r="C367" s="11"/>
      <c r="D367" s="12"/>
      <c r="E367" s="12"/>
      <c r="F367" s="13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tr">
        <f>B360</f>
        <v>SOROCABA</v>
      </c>
      <c r="C381" s="16" t="str">
        <f>C360</f>
        <v>SÃO PAULO</v>
      </c>
      <c r="D381" s="16" t="str">
        <f>D360</f>
        <v>REUNIÃO SINDICAL</v>
      </c>
      <c r="E381" s="16" t="str">
        <f>E360</f>
        <v>VEICULO SINDICATO</v>
      </c>
      <c r="F381" s="17">
        <f>SUM(F360:F379)</f>
        <v>2050</v>
      </c>
      <c r="G381" s="17">
        <f>SUM(G360:G379)</f>
        <v>0</v>
      </c>
      <c r="H381" s="22">
        <f>SUM(H360:H380)</f>
        <v>5</v>
      </c>
      <c r="I381" s="139"/>
    </row>
    <row r="382" spans="1:9" outlineLevel="1" x14ac:dyDescent="0.25">
      <c r="A382" s="23"/>
      <c r="B382" s="18"/>
      <c r="C382" s="18" t="str">
        <f t="shared" ref="C382:E390" si="9">C361</f>
        <v>SÃO PAULO</v>
      </c>
      <c r="D382" s="18" t="str">
        <f t="shared" si="9"/>
        <v>SERVIÇOS DIVERSOS</v>
      </c>
      <c r="E382" s="18" t="str">
        <f t="shared" si="9"/>
        <v>VEICULO SINDICATO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8" t="str">
        <f t="shared" si="9"/>
        <v>SÃO PAULO</v>
      </c>
      <c r="D383" s="18" t="str">
        <f t="shared" si="9"/>
        <v>FEDERAÇÃO</v>
      </c>
      <c r="E383" s="18" t="str">
        <f t="shared" si="9"/>
        <v>VEICULO SINDICATO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8" t="str">
        <f t="shared" si="9"/>
        <v>SÃO PAULO</v>
      </c>
      <c r="D384" s="18" t="str">
        <f t="shared" si="9"/>
        <v>SERVIÇOS DIVERSOS</v>
      </c>
      <c r="E384" s="18" t="str">
        <f t="shared" si="9"/>
        <v>VEICULO SINDICATO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8" t="str">
        <f t="shared" si="9"/>
        <v>ARAÇOIABA DA SERRA</v>
      </c>
      <c r="D385" s="18" t="str">
        <f t="shared" si="9"/>
        <v>VISITA A BASE</v>
      </c>
      <c r="E385" s="18" t="str">
        <f t="shared" si="9"/>
        <v>VEICULO SINDICATO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 t="str">
        <f t="shared" si="9"/>
        <v>SÃO BERNARDO DO CAMPO</v>
      </c>
      <c r="D386" s="18" t="str">
        <f>D365</f>
        <v xml:space="preserve">REUNIÃO </v>
      </c>
      <c r="E386" s="18" t="str">
        <f t="shared" si="9"/>
        <v>VEICULO SINDICATO</v>
      </c>
      <c r="F386" s="19"/>
      <c r="G386" s="19"/>
      <c r="H386" s="24"/>
      <c r="I386" s="139"/>
    </row>
    <row r="387" spans="1:9" outlineLevel="1" x14ac:dyDescent="0.25">
      <c r="A387" s="23"/>
      <c r="B387" s="18"/>
      <c r="C387" s="18">
        <f t="shared" si="9"/>
        <v>0</v>
      </c>
      <c r="D387" s="18">
        <f>D366</f>
        <v>0</v>
      </c>
      <c r="E387" s="18">
        <f t="shared" si="9"/>
        <v>0</v>
      </c>
      <c r="F387" s="19"/>
      <c r="G387" s="19"/>
      <c r="H387" s="24"/>
      <c r="I387" s="139"/>
    </row>
    <row r="388" spans="1:9" outlineLevel="1" x14ac:dyDescent="0.25">
      <c r="A388" s="23"/>
      <c r="B388" s="18"/>
      <c r="C388" s="18">
        <f t="shared" si="9"/>
        <v>0</v>
      </c>
      <c r="D388" s="18">
        <f>D367</f>
        <v>0</v>
      </c>
      <c r="E388" s="18">
        <f t="shared" si="9"/>
        <v>0</v>
      </c>
      <c r="F388" s="19"/>
      <c r="G388" s="19"/>
      <c r="H388" s="24"/>
      <c r="I388" s="139"/>
    </row>
    <row r="389" spans="1:9" outlineLevel="1" x14ac:dyDescent="0.25">
      <c r="A389" s="23"/>
      <c r="B389" s="18"/>
      <c r="C389" s="18">
        <f t="shared" si="9"/>
        <v>0</v>
      </c>
      <c r="D389" s="18">
        <f>D368</f>
        <v>0</v>
      </c>
      <c r="E389" s="18">
        <f t="shared" si="9"/>
        <v>0</v>
      </c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>
        <f t="shared" si="9"/>
        <v>0</v>
      </c>
      <c r="D390" s="26">
        <f>D369</f>
        <v>0</v>
      </c>
      <c r="E390" s="26">
        <f t="shared" si="9"/>
        <v>0</v>
      </c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NILTON CESAR DOS SANTOS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DIRETOR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6</v>
      </c>
      <c r="B398" s="37" t="s">
        <v>42</v>
      </c>
      <c r="C398" s="37" t="s">
        <v>61</v>
      </c>
      <c r="D398" s="38" t="s">
        <v>64</v>
      </c>
      <c r="E398" s="38" t="s">
        <v>45</v>
      </c>
      <c r="F398" s="39">
        <v>350</v>
      </c>
      <c r="G398" s="39"/>
      <c r="H398" s="38">
        <v>1</v>
      </c>
      <c r="I398" s="139"/>
    </row>
    <row r="399" spans="1:9" outlineLevel="1" x14ac:dyDescent="0.25">
      <c r="A399" s="37">
        <v>10</v>
      </c>
      <c r="B399" s="37" t="s">
        <v>42</v>
      </c>
      <c r="C399" s="37" t="s">
        <v>54</v>
      </c>
      <c r="D399" s="38" t="s">
        <v>63</v>
      </c>
      <c r="E399" s="38" t="s">
        <v>45</v>
      </c>
      <c r="F399" s="39">
        <v>400</v>
      </c>
      <c r="G399" s="39"/>
      <c r="H399" s="38">
        <v>1</v>
      </c>
      <c r="I399" s="139"/>
    </row>
    <row r="400" spans="1:9" outlineLevel="1" x14ac:dyDescent="0.25">
      <c r="A400" s="37">
        <v>13</v>
      </c>
      <c r="B400" s="37" t="s">
        <v>42</v>
      </c>
      <c r="C400" s="37" t="s">
        <v>61</v>
      </c>
      <c r="D400" s="38" t="s">
        <v>62</v>
      </c>
      <c r="E400" s="38" t="s">
        <v>45</v>
      </c>
      <c r="F400" s="39">
        <v>350</v>
      </c>
      <c r="G400" s="39"/>
      <c r="H400" s="38">
        <v>1</v>
      </c>
      <c r="I400" s="139"/>
    </row>
    <row r="401" spans="1:9" outlineLevel="1" x14ac:dyDescent="0.25">
      <c r="A401" s="37">
        <v>22</v>
      </c>
      <c r="B401" s="37" t="s">
        <v>42</v>
      </c>
      <c r="C401" s="37" t="s">
        <v>61</v>
      </c>
      <c r="D401" s="38" t="s">
        <v>64</v>
      </c>
      <c r="E401" s="38" t="s">
        <v>45</v>
      </c>
      <c r="F401" s="39">
        <v>350</v>
      </c>
      <c r="G401" s="39"/>
      <c r="H401" s="38">
        <v>1</v>
      </c>
      <c r="I401" s="139"/>
    </row>
    <row r="402" spans="1:9" outlineLevel="1" x14ac:dyDescent="0.25">
      <c r="A402" s="37">
        <v>30</v>
      </c>
      <c r="B402" s="37" t="s">
        <v>42</v>
      </c>
      <c r="C402" s="37" t="s">
        <v>52</v>
      </c>
      <c r="D402" s="38" t="s">
        <v>44</v>
      </c>
      <c r="E402" s="38" t="s">
        <v>45</v>
      </c>
      <c r="F402" s="39">
        <v>400</v>
      </c>
      <c r="G402" s="39"/>
      <c r="H402" s="38">
        <v>1</v>
      </c>
      <c r="I402" s="139"/>
    </row>
    <row r="403" spans="1:9" outlineLevel="1" x14ac:dyDescent="0.25">
      <c r="A403" s="37"/>
      <c r="B403" s="37"/>
      <c r="C403" s="37"/>
      <c r="D403" s="38"/>
      <c r="E403" s="38"/>
      <c r="F403" s="39"/>
      <c r="G403" s="39"/>
      <c r="H403" s="38"/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SÃO PAULO</v>
      </c>
      <c r="D419" s="44" t="str">
        <f>D398</f>
        <v>SERVIÇOS DIVERSOS</v>
      </c>
      <c r="E419" s="44" t="str">
        <f>E398</f>
        <v>VEICULO SINDICATO</v>
      </c>
      <c r="F419" s="45">
        <f>SUM(F398:F417)</f>
        <v>1850</v>
      </c>
      <c r="G419" s="45">
        <f>SUM(G398:G417)</f>
        <v>0</v>
      </c>
      <c r="H419" s="46">
        <f>SUM(H398:H418)</f>
        <v>5</v>
      </c>
      <c r="I419" s="139"/>
    </row>
    <row r="420" spans="1:9" outlineLevel="1" x14ac:dyDescent="0.25">
      <c r="A420" s="47"/>
      <c r="B420" s="113"/>
      <c r="C420" s="48" t="str">
        <f t="shared" ref="C420:E428" si="10">C399</f>
        <v>ITAPEVA</v>
      </c>
      <c r="D420" s="48" t="str">
        <f t="shared" si="10"/>
        <v>TRABALHO DE BASE</v>
      </c>
      <c r="E420" s="48" t="str">
        <f t="shared" si="10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si="10"/>
        <v>SÃO PAULO</v>
      </c>
      <c r="D421" s="48" t="str">
        <f t="shared" si="10"/>
        <v>REUNIÃO FEDERAÇÃO</v>
      </c>
      <c r="E421" s="48" t="str">
        <f t="shared" si="10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si="10"/>
        <v>SÃO PAULO</v>
      </c>
      <c r="D422" s="48" t="str">
        <f t="shared" si="10"/>
        <v>SERVIÇOS DIVERSOS</v>
      </c>
      <c r="E422" s="48" t="str">
        <f t="shared" si="10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 t="str">
        <f t="shared" si="10"/>
        <v>CAPÃO BONITO</v>
      </c>
      <c r="D423" s="48" t="str">
        <f t="shared" si="10"/>
        <v>VISITA A BASE</v>
      </c>
      <c r="E423" s="48" t="str">
        <f t="shared" si="10"/>
        <v>VEICULO SINDICATO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>
        <f t="shared" si="10"/>
        <v>0</v>
      </c>
      <c r="D424" s="48">
        <f t="shared" si="10"/>
        <v>0</v>
      </c>
      <c r="E424" s="48">
        <f t="shared" si="10"/>
        <v>0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>
        <f t="shared" si="10"/>
        <v>0</v>
      </c>
      <c r="D425" s="48">
        <f t="shared" si="10"/>
        <v>0</v>
      </c>
      <c r="E425" s="48">
        <f t="shared" si="10"/>
        <v>0</v>
      </c>
      <c r="F425" s="49"/>
      <c r="G425" s="49"/>
      <c r="H425" s="50"/>
      <c r="I425" s="139"/>
    </row>
    <row r="426" spans="1:9" outlineLevel="1" x14ac:dyDescent="0.25">
      <c r="A426" s="47"/>
      <c r="B426" s="113"/>
      <c r="C426" s="48">
        <f t="shared" si="10"/>
        <v>0</v>
      </c>
      <c r="D426" s="48">
        <f t="shared" si="10"/>
        <v>0</v>
      </c>
      <c r="E426" s="48">
        <f t="shared" si="10"/>
        <v>0</v>
      </c>
      <c r="F426" s="49"/>
      <c r="G426" s="49"/>
      <c r="H426" s="50"/>
      <c r="I426" s="139"/>
    </row>
    <row r="427" spans="1:9" outlineLevel="1" x14ac:dyDescent="0.25">
      <c r="A427" s="47"/>
      <c r="B427" s="113"/>
      <c r="C427" s="48">
        <f t="shared" si="10"/>
        <v>0</v>
      </c>
      <c r="D427" s="48">
        <f t="shared" si="10"/>
        <v>0</v>
      </c>
      <c r="E427" s="48">
        <f t="shared" si="10"/>
        <v>0</v>
      </c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>
        <f t="shared" si="10"/>
        <v>0</v>
      </c>
      <c r="D428" s="52">
        <f t="shared" si="10"/>
        <v>0</v>
      </c>
      <c r="E428" s="52">
        <f t="shared" si="10"/>
        <v>0</v>
      </c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NILTON CESAR DOS SANTOS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DIRETOR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1</v>
      </c>
      <c r="B436" s="63" t="s">
        <v>42</v>
      </c>
      <c r="C436" s="63" t="s">
        <v>86</v>
      </c>
      <c r="D436" s="64" t="s">
        <v>63</v>
      </c>
      <c r="E436" s="130" t="s">
        <v>45</v>
      </c>
      <c r="F436" s="65">
        <v>400</v>
      </c>
      <c r="G436" s="65"/>
      <c r="H436" s="64">
        <v>1</v>
      </c>
      <c r="I436" s="139"/>
    </row>
    <row r="437" spans="1:9" outlineLevel="1" x14ac:dyDescent="0.25">
      <c r="A437" s="63">
        <v>8</v>
      </c>
      <c r="B437" s="63" t="s">
        <v>42</v>
      </c>
      <c r="C437" s="63" t="s">
        <v>52</v>
      </c>
      <c r="D437" s="64" t="s">
        <v>63</v>
      </c>
      <c r="E437" s="130" t="s">
        <v>45</v>
      </c>
      <c r="F437" s="65">
        <v>400</v>
      </c>
      <c r="G437" s="65"/>
      <c r="H437" s="64">
        <v>1</v>
      </c>
      <c r="I437" s="139"/>
    </row>
    <row r="438" spans="1:9" outlineLevel="1" x14ac:dyDescent="0.25">
      <c r="A438" s="63">
        <v>14</v>
      </c>
      <c r="B438" s="63" t="s">
        <v>42</v>
      </c>
      <c r="C438" s="63" t="s">
        <v>61</v>
      </c>
      <c r="D438" s="64" t="s">
        <v>62</v>
      </c>
      <c r="E438" s="130" t="s">
        <v>45</v>
      </c>
      <c r="F438" s="65">
        <v>350</v>
      </c>
      <c r="G438" s="65"/>
      <c r="H438" s="64">
        <v>1</v>
      </c>
      <c r="I438" s="139"/>
    </row>
    <row r="439" spans="1:9" outlineLevel="1" x14ac:dyDescent="0.25">
      <c r="A439" s="63">
        <v>15</v>
      </c>
      <c r="B439" s="63" t="s">
        <v>42</v>
      </c>
      <c r="C439" s="63" t="s">
        <v>99</v>
      </c>
      <c r="D439" s="64" t="s">
        <v>63</v>
      </c>
      <c r="E439" s="130" t="s">
        <v>45</v>
      </c>
      <c r="F439" s="65">
        <v>300</v>
      </c>
      <c r="G439" s="65"/>
      <c r="H439" s="64">
        <v>1</v>
      </c>
      <c r="I439" s="139"/>
    </row>
    <row r="440" spans="1:9" outlineLevel="1" x14ac:dyDescent="0.25">
      <c r="A440" s="63">
        <v>21</v>
      </c>
      <c r="B440" s="63" t="s">
        <v>42</v>
      </c>
      <c r="C440" s="63" t="s">
        <v>87</v>
      </c>
      <c r="D440" s="64" t="s">
        <v>90</v>
      </c>
      <c r="E440" s="130" t="s">
        <v>45</v>
      </c>
      <c r="F440" s="65">
        <v>400</v>
      </c>
      <c r="G440" s="65"/>
      <c r="H440" s="64">
        <v>1</v>
      </c>
      <c r="I440" s="139"/>
    </row>
    <row r="441" spans="1:9" outlineLevel="1" x14ac:dyDescent="0.25">
      <c r="A441" s="63">
        <v>22</v>
      </c>
      <c r="B441" s="63" t="s">
        <v>42</v>
      </c>
      <c r="C441" s="63" t="s">
        <v>49</v>
      </c>
      <c r="D441" s="64" t="s">
        <v>63</v>
      </c>
      <c r="E441" s="130" t="s">
        <v>45</v>
      </c>
      <c r="F441" s="65">
        <v>300</v>
      </c>
      <c r="G441" s="65"/>
      <c r="H441" s="64">
        <v>1</v>
      </c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ITAPEVA/ITARARÉ</v>
      </c>
      <c r="D457" s="70" t="str">
        <f t="shared" ref="D457:D462" si="11">E436</f>
        <v>VEICULO SINDICATO</v>
      </c>
      <c r="E457" s="70" t="e">
        <f>#REF!</f>
        <v>#REF!</v>
      </c>
      <c r="F457" s="71">
        <f>SUM(F436:F455)</f>
        <v>2150</v>
      </c>
      <c r="G457" s="71">
        <f>SUM(G436:G455)</f>
        <v>0</v>
      </c>
      <c r="H457" s="72">
        <f>SUM(H436:H456)</f>
        <v>6</v>
      </c>
      <c r="I457" s="139"/>
    </row>
    <row r="458" spans="1:9" outlineLevel="1" x14ac:dyDescent="0.25">
      <c r="A458" s="73"/>
      <c r="B458" s="74"/>
      <c r="C458" s="74" t="str">
        <f t="shared" ref="C458:E466" si="12">C437</f>
        <v>CAPÃO BONITO</v>
      </c>
      <c r="D458" s="74" t="str">
        <f t="shared" si="11"/>
        <v>VEICULO SINDICATO</v>
      </c>
      <c r="E458" s="74" t="e">
        <f>#REF!</f>
        <v>#REF!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si="12"/>
        <v>SÃO PAULO</v>
      </c>
      <c r="D459" s="74" t="str">
        <f t="shared" si="11"/>
        <v>VEICULO SINDICATO</v>
      </c>
      <c r="E459" s="74" t="e">
        <f>#REF!</f>
        <v>#REF!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 t="str">
        <f t="shared" si="12"/>
        <v>IPERÓ</v>
      </c>
      <c r="D460" s="74" t="str">
        <f t="shared" si="11"/>
        <v>VEICULO SINDICATO</v>
      </c>
      <c r="E460" s="74" t="e">
        <f>#REF!</f>
        <v>#REF!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 t="str">
        <f t="shared" si="12"/>
        <v>CAMPINAS</v>
      </c>
      <c r="D461" s="74" t="str">
        <f t="shared" si="11"/>
        <v>VEICULO SINDICATO</v>
      </c>
      <c r="E461" s="74" t="e">
        <f>#REF!</f>
        <v>#REF!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 t="str">
        <f t="shared" si="12"/>
        <v>PIEDADE</v>
      </c>
      <c r="D462" s="74" t="str">
        <f t="shared" si="11"/>
        <v>VEICULO SINDICATO</v>
      </c>
      <c r="E462" s="74" t="e">
        <f>#REF!</f>
        <v>#REF!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si="12"/>
        <v>0</v>
      </c>
      <c r="D463" s="74">
        <f t="shared" si="12"/>
        <v>0</v>
      </c>
      <c r="E463" s="74">
        <f t="shared" si="12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si="12"/>
        <v>0</v>
      </c>
      <c r="D464" s="74">
        <f t="shared" si="12"/>
        <v>0</v>
      </c>
      <c r="E464" s="74">
        <f t="shared" si="12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si="12"/>
        <v>0</v>
      </c>
      <c r="D465" s="74">
        <f t="shared" si="12"/>
        <v>0</v>
      </c>
      <c r="E465" s="74">
        <f t="shared" si="12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si="12"/>
        <v>0</v>
      </c>
      <c r="D466" s="78">
        <f t="shared" si="12"/>
        <v>0</v>
      </c>
      <c r="E466" s="78">
        <f t="shared" si="12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mergeCells count="22">
    <mergeCell ref="A467:B467"/>
    <mergeCell ref="A351:B351"/>
    <mergeCell ref="I354:I466"/>
    <mergeCell ref="A380:H380"/>
    <mergeCell ref="A418:H418"/>
    <mergeCell ref="A456:H456"/>
    <mergeCell ref="A235:B235"/>
    <mergeCell ref="I238:I350"/>
    <mergeCell ref="A264:H264"/>
    <mergeCell ref="A302:H302"/>
    <mergeCell ref="A340:H340"/>
    <mergeCell ref="A119:B119"/>
    <mergeCell ref="I122:I234"/>
    <mergeCell ref="A148:H148"/>
    <mergeCell ref="A186:H186"/>
    <mergeCell ref="A224:H224"/>
    <mergeCell ref="A1:G1"/>
    <mergeCell ref="A2:G2"/>
    <mergeCell ref="I6:I118"/>
    <mergeCell ref="A32:H32"/>
    <mergeCell ref="A70:H70"/>
    <mergeCell ref="A108:H10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7"/>
  <sheetViews>
    <sheetView topLeftCell="A79" workbookViewId="0">
      <selection activeCell="D91" sqref="D91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31.85546875" customWidth="1"/>
    <col min="4" max="4" width="21.140625" bestFit="1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1'!B116</f>
        <v>ORLANDO DE SOUSA PIRES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1'!F116</f>
        <v>TESOUREIRO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4</v>
      </c>
      <c r="B12" s="11" t="s">
        <v>42</v>
      </c>
      <c r="C12" s="11" t="s">
        <v>58</v>
      </c>
      <c r="D12" s="12" t="s">
        <v>44</v>
      </c>
      <c r="E12" s="12" t="s">
        <v>45</v>
      </c>
      <c r="F12" s="13">
        <v>300</v>
      </c>
      <c r="G12" s="13"/>
      <c r="H12" s="12">
        <v>1</v>
      </c>
      <c r="I12" s="139"/>
    </row>
    <row r="13" spans="1:9" outlineLevel="1" x14ac:dyDescent="0.25">
      <c r="A13" s="11">
        <v>10</v>
      </c>
      <c r="B13" s="11" t="s">
        <v>42</v>
      </c>
      <c r="C13" s="11" t="s">
        <v>84</v>
      </c>
      <c r="D13" s="12" t="s">
        <v>44</v>
      </c>
      <c r="E13" s="12" t="s">
        <v>45</v>
      </c>
      <c r="F13" s="13">
        <v>300</v>
      </c>
      <c r="G13" s="13"/>
      <c r="H13" s="12">
        <v>1</v>
      </c>
      <c r="I13" s="139"/>
    </row>
    <row r="14" spans="1:9" outlineLevel="1" x14ac:dyDescent="0.25">
      <c r="A14" s="11">
        <v>19</v>
      </c>
      <c r="B14" s="11" t="s">
        <v>42</v>
      </c>
      <c r="C14" s="11" t="s">
        <v>49</v>
      </c>
      <c r="D14" s="12" t="s">
        <v>44</v>
      </c>
      <c r="E14" s="12" t="s">
        <v>45</v>
      </c>
      <c r="F14" s="13">
        <v>300</v>
      </c>
      <c r="G14" s="13"/>
      <c r="H14" s="12">
        <v>1</v>
      </c>
      <c r="I14" s="139"/>
    </row>
    <row r="15" spans="1:9" outlineLevel="1" x14ac:dyDescent="0.25">
      <c r="A15" s="11">
        <v>24</v>
      </c>
      <c r="B15" s="11" t="s">
        <v>42</v>
      </c>
      <c r="C15" s="11" t="s">
        <v>49</v>
      </c>
      <c r="D15" s="12" t="s">
        <v>44</v>
      </c>
      <c r="E15" s="12" t="s">
        <v>45</v>
      </c>
      <c r="F15" s="13">
        <v>300</v>
      </c>
      <c r="G15" s="13"/>
      <c r="H15" s="12">
        <v>1</v>
      </c>
      <c r="I15" s="139"/>
    </row>
    <row r="16" spans="1:9" outlineLevel="1" x14ac:dyDescent="0.25">
      <c r="A16" s="11">
        <v>29</v>
      </c>
      <c r="B16" s="11" t="s">
        <v>42</v>
      </c>
      <c r="C16" s="11" t="s">
        <v>69</v>
      </c>
      <c r="D16" s="12" t="s">
        <v>44</v>
      </c>
      <c r="E16" s="12" t="s">
        <v>45</v>
      </c>
      <c r="F16" s="13">
        <v>400</v>
      </c>
      <c r="G16" s="13"/>
      <c r="H16" s="12">
        <v>1</v>
      </c>
      <c r="I16" s="139"/>
    </row>
    <row r="17" spans="1:9" outlineLevel="1" x14ac:dyDescent="0.25">
      <c r="A17" s="11"/>
      <c r="B17" s="11"/>
      <c r="C17" s="11"/>
      <c r="D17" s="12"/>
      <c r="E17" s="12"/>
      <c r="F17" s="13"/>
      <c r="G17" s="13"/>
      <c r="H17" s="12"/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/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IBIUNA</v>
      </c>
      <c r="D33" s="16" t="str">
        <f>D12</f>
        <v>VISITA A BASE</v>
      </c>
      <c r="E33" s="16" t="str">
        <f>E12</f>
        <v>VEICULO SINDICATO</v>
      </c>
      <c r="F33" s="17">
        <f>SUM(F12:F31)</f>
        <v>1600</v>
      </c>
      <c r="G33" s="17">
        <f>SUM(G12:G31)</f>
        <v>0</v>
      </c>
      <c r="H33" s="22">
        <f>SUM(H12:H32)</f>
        <v>5</v>
      </c>
      <c r="I33" s="139"/>
    </row>
    <row r="34" spans="1:9" outlineLevel="1" x14ac:dyDescent="0.25">
      <c r="A34" s="23"/>
      <c r="B34" s="18"/>
      <c r="C34" s="18" t="str">
        <f t="shared" ref="C34:E42" si="0">C13</f>
        <v>IPERO</v>
      </c>
      <c r="D34" s="18" t="str">
        <f t="shared" si="0"/>
        <v>VISITA A BASE</v>
      </c>
      <c r="E34" s="18" t="str">
        <f t="shared" si="0"/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PIEDADE</v>
      </c>
      <c r="D35" s="18" t="str">
        <f t="shared" si="0"/>
        <v>VISITA A BASE</v>
      </c>
      <c r="E35" s="18" t="str">
        <f t="shared" si="0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PIEDADE</v>
      </c>
      <c r="D36" s="18" t="str">
        <f t="shared" si="0"/>
        <v>VISITA A BASE</v>
      </c>
      <c r="E36" s="18" t="str">
        <f t="shared" si="0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 t="str">
        <f t="shared" si="0"/>
        <v>LARANJAL PAULISTA</v>
      </c>
      <c r="D37" s="18" t="str">
        <f t="shared" si="0"/>
        <v>VISITA A BASE</v>
      </c>
      <c r="E37" s="18" t="str">
        <f t="shared" si="0"/>
        <v>VEICULO SINDICATO</v>
      </c>
      <c r="F37" s="19"/>
      <c r="G37" s="19"/>
      <c r="H37" s="24"/>
      <c r="I37" s="139"/>
    </row>
    <row r="38" spans="1:9" outlineLevel="1" x14ac:dyDescent="0.25">
      <c r="A38" s="23"/>
      <c r="B38" s="18"/>
      <c r="C38" s="18">
        <f t="shared" si="0"/>
        <v>0</v>
      </c>
      <c r="D38" s="18">
        <f>D17</f>
        <v>0</v>
      </c>
      <c r="E38" s="18">
        <f t="shared" si="0"/>
        <v>0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0"/>
        <v>0</v>
      </c>
      <c r="D39" s="18">
        <f>D18</f>
        <v>0</v>
      </c>
      <c r="E39" s="18">
        <f t="shared" si="0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0"/>
        <v>0</v>
      </c>
      <c r="D40" s="18">
        <f>D19</f>
        <v>0</v>
      </c>
      <c r="E40" s="18">
        <f t="shared" si="0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0"/>
        <v>0</v>
      </c>
      <c r="D41" s="18">
        <f>D20</f>
        <v>0</v>
      </c>
      <c r="E41" s="18">
        <f t="shared" si="0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0"/>
        <v>0</v>
      </c>
      <c r="D42" s="26">
        <f>D21</f>
        <v>0</v>
      </c>
      <c r="E42" s="26">
        <f t="shared" si="0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ORLANDO DE SOUSA PIRES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TESOUREIRO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1</v>
      </c>
      <c r="B50" s="37" t="s">
        <v>42</v>
      </c>
      <c r="C50" s="37" t="s">
        <v>48</v>
      </c>
      <c r="D50" s="38" t="s">
        <v>44</v>
      </c>
      <c r="E50" s="38" t="s">
        <v>45</v>
      </c>
      <c r="F50" s="39">
        <v>300</v>
      </c>
      <c r="G50" s="39"/>
      <c r="H50" s="38">
        <v>1</v>
      </c>
      <c r="I50" s="139"/>
    </row>
    <row r="51" spans="1:9" outlineLevel="1" x14ac:dyDescent="0.25">
      <c r="A51" s="37">
        <v>2</v>
      </c>
      <c r="B51" s="37" t="s">
        <v>42</v>
      </c>
      <c r="C51" s="37" t="s">
        <v>65</v>
      </c>
      <c r="D51" s="38" t="s">
        <v>44</v>
      </c>
      <c r="E51" s="38" t="s">
        <v>45</v>
      </c>
      <c r="F51" s="39">
        <v>400</v>
      </c>
      <c r="G51" s="39"/>
      <c r="H51" s="38">
        <v>1</v>
      </c>
      <c r="I51" s="139"/>
    </row>
    <row r="52" spans="1:9" outlineLevel="1" x14ac:dyDescent="0.25">
      <c r="A52" s="37">
        <v>8</v>
      </c>
      <c r="B52" s="37" t="s">
        <v>42</v>
      </c>
      <c r="C52" s="37" t="s">
        <v>111</v>
      </c>
      <c r="D52" s="38" t="s">
        <v>44</v>
      </c>
      <c r="E52" s="38" t="s">
        <v>45</v>
      </c>
      <c r="F52" s="39">
        <v>400</v>
      </c>
      <c r="G52" s="39"/>
      <c r="H52" s="38">
        <v>1</v>
      </c>
      <c r="I52" s="139"/>
    </row>
    <row r="53" spans="1:9" outlineLevel="1" x14ac:dyDescent="0.25">
      <c r="A53" s="37">
        <v>9</v>
      </c>
      <c r="B53" s="37" t="s">
        <v>42</v>
      </c>
      <c r="C53" s="37" t="s">
        <v>102</v>
      </c>
      <c r="D53" s="38" t="s">
        <v>44</v>
      </c>
      <c r="E53" s="38" t="s">
        <v>45</v>
      </c>
      <c r="F53" s="39">
        <v>300</v>
      </c>
      <c r="G53" s="39"/>
      <c r="H53" s="38">
        <v>1</v>
      </c>
      <c r="I53" s="139"/>
    </row>
    <row r="54" spans="1:9" outlineLevel="1" x14ac:dyDescent="0.25">
      <c r="A54" s="37">
        <v>21</v>
      </c>
      <c r="B54" s="37" t="s">
        <v>42</v>
      </c>
      <c r="C54" s="37" t="s">
        <v>53</v>
      </c>
      <c r="D54" s="38" t="s">
        <v>44</v>
      </c>
      <c r="E54" s="38" t="s">
        <v>45</v>
      </c>
      <c r="F54" s="39">
        <v>400</v>
      </c>
      <c r="G54" s="39"/>
      <c r="H54" s="38">
        <v>1</v>
      </c>
      <c r="I54" s="139"/>
    </row>
    <row r="55" spans="1:9" outlineLevel="1" x14ac:dyDescent="0.25">
      <c r="A55" s="37"/>
      <c r="B55" s="37"/>
      <c r="C55" s="37"/>
      <c r="D55" s="38"/>
      <c r="E55" s="38"/>
      <c r="F55" s="39"/>
      <c r="G55" s="39"/>
      <c r="H55" s="38"/>
      <c r="I55" s="139"/>
    </row>
    <row r="56" spans="1:9" outlineLevel="1" x14ac:dyDescent="0.25">
      <c r="A56" s="37"/>
      <c r="B56" s="37"/>
      <c r="C56" s="37"/>
      <c r="D56" s="38"/>
      <c r="E56" s="38"/>
      <c r="F56" s="39"/>
      <c r="G56" s="39"/>
      <c r="H56" s="38"/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SÃO ROQUE</v>
      </c>
      <c r="D71" s="44" t="str">
        <f>D50</f>
        <v>VISITA A BASE</v>
      </c>
      <c r="E71" s="44" t="str">
        <f>E50</f>
        <v>VEICULO SINDICATO</v>
      </c>
      <c r="F71" s="45">
        <f>SUM(F50:F69)</f>
        <v>1800</v>
      </c>
      <c r="G71" s="45">
        <f>SUM(G50:G69)</f>
        <v>0</v>
      </c>
      <c r="H71" s="46">
        <f>SUM(H50:H70)</f>
        <v>5</v>
      </c>
      <c r="I71" s="139"/>
    </row>
    <row r="72" spans="1:9" outlineLevel="1" x14ac:dyDescent="0.25">
      <c r="A72" s="47"/>
      <c r="B72" s="113"/>
      <c r="C72" s="48" t="str">
        <f t="shared" ref="C72:E80" si="1">C51</f>
        <v>ANGATUBA</v>
      </c>
      <c r="D72" s="48" t="str">
        <f t="shared" si="1"/>
        <v>VISITA A BASE</v>
      </c>
      <c r="E72" s="48" t="str">
        <f t="shared" si="1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1"/>
        <v>CERQUILHO/BOITUVA</v>
      </c>
      <c r="D73" s="48" t="str">
        <f t="shared" si="1"/>
        <v>VISITA A BASE</v>
      </c>
      <c r="E73" s="48" t="str">
        <f t="shared" si="1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1"/>
        <v>ALUMINIO</v>
      </c>
      <c r="D74" s="48" t="str">
        <f t="shared" si="1"/>
        <v>VISITA A BASE</v>
      </c>
      <c r="E74" s="48" t="str">
        <f t="shared" si="1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 t="str">
        <f t="shared" si="1"/>
        <v>CONCHAS</v>
      </c>
      <c r="D75" s="48" t="str">
        <f t="shared" si="1"/>
        <v>VISITA A BASE</v>
      </c>
      <c r="E75" s="48" t="str">
        <f t="shared" si="1"/>
        <v>VEICULO SINDICATO</v>
      </c>
      <c r="F75" s="49"/>
      <c r="G75" s="49"/>
      <c r="H75" s="50"/>
      <c r="I75" s="139"/>
    </row>
    <row r="76" spans="1:9" outlineLevel="1" x14ac:dyDescent="0.25">
      <c r="A76" s="47"/>
      <c r="B76" s="113"/>
      <c r="C76" s="48">
        <f t="shared" si="1"/>
        <v>0</v>
      </c>
      <c r="D76" s="48">
        <f t="shared" si="1"/>
        <v>0</v>
      </c>
      <c r="E76" s="48">
        <f t="shared" si="1"/>
        <v>0</v>
      </c>
      <c r="F76" s="49"/>
      <c r="G76" s="49"/>
      <c r="H76" s="50"/>
      <c r="I76" s="139"/>
    </row>
    <row r="77" spans="1:9" outlineLevel="1" x14ac:dyDescent="0.25">
      <c r="A77" s="47"/>
      <c r="B77" s="113"/>
      <c r="C77" s="48">
        <f t="shared" si="1"/>
        <v>0</v>
      </c>
      <c r="D77" s="48">
        <f t="shared" si="1"/>
        <v>0</v>
      </c>
      <c r="E77" s="48">
        <f t="shared" si="1"/>
        <v>0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1"/>
        <v>0</v>
      </c>
      <c r="D78" s="48">
        <f t="shared" si="1"/>
        <v>0</v>
      </c>
      <c r="E78" s="48">
        <f t="shared" si="1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1"/>
        <v>0</v>
      </c>
      <c r="D79" s="48">
        <f t="shared" si="1"/>
        <v>0</v>
      </c>
      <c r="E79" s="48">
        <f t="shared" si="1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1"/>
        <v>0</v>
      </c>
      <c r="D80" s="52">
        <f t="shared" si="1"/>
        <v>0</v>
      </c>
      <c r="E80" s="52">
        <f t="shared" si="1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ORLANDO DE SOUSA PIRES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TESOUREIRO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7</v>
      </c>
      <c r="B88" s="63" t="s">
        <v>42</v>
      </c>
      <c r="C88" s="63" t="s">
        <v>51</v>
      </c>
      <c r="D88" s="64" t="s">
        <v>44</v>
      </c>
      <c r="E88" s="64" t="s">
        <v>45</v>
      </c>
      <c r="F88" s="65">
        <v>350</v>
      </c>
      <c r="G88" s="65"/>
      <c r="H88" s="64">
        <v>1</v>
      </c>
      <c r="I88" s="139"/>
    </row>
    <row r="89" spans="1:9" outlineLevel="1" x14ac:dyDescent="0.25">
      <c r="A89" s="63">
        <v>8</v>
      </c>
      <c r="B89" s="63" t="s">
        <v>42</v>
      </c>
      <c r="C89" s="63" t="s">
        <v>55</v>
      </c>
      <c r="D89" s="64" t="s">
        <v>44</v>
      </c>
      <c r="E89" s="64" t="s">
        <v>45</v>
      </c>
      <c r="F89" s="65">
        <v>300</v>
      </c>
      <c r="G89" s="65"/>
      <c r="H89" s="64">
        <v>1</v>
      </c>
      <c r="I89" s="139"/>
    </row>
    <row r="90" spans="1:9" outlineLevel="1" x14ac:dyDescent="0.25">
      <c r="A90" s="63">
        <v>11</v>
      </c>
      <c r="B90" s="63" t="s">
        <v>42</v>
      </c>
      <c r="C90" s="63" t="s">
        <v>53</v>
      </c>
      <c r="D90" s="64" t="s">
        <v>44</v>
      </c>
      <c r="E90" s="64" t="s">
        <v>45</v>
      </c>
      <c r="F90" s="65">
        <v>400</v>
      </c>
      <c r="G90" s="65"/>
      <c r="H90" s="64">
        <v>1</v>
      </c>
      <c r="I90" s="139"/>
    </row>
    <row r="91" spans="1:9" outlineLevel="1" x14ac:dyDescent="0.25">
      <c r="A91" s="63">
        <v>12</v>
      </c>
      <c r="B91" s="63" t="s">
        <v>42</v>
      </c>
      <c r="C91" s="63" t="s">
        <v>75</v>
      </c>
      <c r="D91" s="64" t="s">
        <v>44</v>
      </c>
      <c r="E91" s="64" t="s">
        <v>45</v>
      </c>
      <c r="F91" s="65">
        <v>300</v>
      </c>
      <c r="G91" s="65"/>
      <c r="H91" s="64">
        <v>1</v>
      </c>
      <c r="I91" s="139"/>
    </row>
    <row r="92" spans="1:9" outlineLevel="1" x14ac:dyDescent="0.25">
      <c r="A92" s="63">
        <v>22</v>
      </c>
      <c r="B92" s="63" t="s">
        <v>42</v>
      </c>
      <c r="C92" s="63" t="s">
        <v>47</v>
      </c>
      <c r="D92" s="64" t="s">
        <v>44</v>
      </c>
      <c r="E92" s="64" t="s">
        <v>45</v>
      </c>
      <c r="F92" s="65">
        <v>300</v>
      </c>
      <c r="G92" s="65"/>
      <c r="H92" s="64">
        <v>1</v>
      </c>
      <c r="I92" s="139"/>
    </row>
    <row r="93" spans="1:9" outlineLevel="1" x14ac:dyDescent="0.25">
      <c r="A93" s="63"/>
      <c r="B93" s="63"/>
      <c r="C93" s="63"/>
      <c r="D93" s="64"/>
      <c r="E93" s="64"/>
      <c r="F93" s="65"/>
      <c r="G93" s="65"/>
      <c r="H93" s="64"/>
      <c r="I93" s="139"/>
    </row>
    <row r="94" spans="1:9" outlineLevel="1" x14ac:dyDescent="0.25">
      <c r="A94" s="63"/>
      <c r="B94" s="63"/>
      <c r="C94" s="63"/>
      <c r="D94" s="64"/>
      <c r="E94" s="64"/>
      <c r="F94" s="65"/>
      <c r="G94" s="65"/>
      <c r="H94" s="64"/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CERQUILHO</v>
      </c>
      <c r="D109" s="70" t="str">
        <f>D88</f>
        <v>VISITA A BASE</v>
      </c>
      <c r="E109" s="70" t="str">
        <f>E88</f>
        <v>VEICULO SINDICATO</v>
      </c>
      <c r="F109" s="71">
        <f>SUM(F88:F107)</f>
        <v>1650</v>
      </c>
      <c r="G109" s="71">
        <f>SUM(G88:G107)</f>
        <v>0</v>
      </c>
      <c r="H109" s="72">
        <f>SUM(H88:H108)</f>
        <v>5</v>
      </c>
      <c r="I109" s="139"/>
    </row>
    <row r="110" spans="1:9" outlineLevel="1" x14ac:dyDescent="0.25">
      <c r="A110" s="73"/>
      <c r="B110" s="74"/>
      <c r="C110" s="74" t="str">
        <f t="shared" ref="C110:E118" si="2">C89</f>
        <v>PILAR DO SUL</v>
      </c>
      <c r="D110" s="74" t="str">
        <f t="shared" si="2"/>
        <v>VISITA A BASE</v>
      </c>
      <c r="E110" s="74" t="str">
        <f t="shared" si="2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2"/>
        <v>CONCHAS</v>
      </c>
      <c r="D111" s="74" t="str">
        <f t="shared" si="2"/>
        <v>VISITA A BASE</v>
      </c>
      <c r="E111" s="74" t="str">
        <f t="shared" si="2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 t="str">
        <f t="shared" si="2"/>
        <v>CAPELA DO ALTO</v>
      </c>
      <c r="D112" s="74" t="str">
        <f t="shared" si="2"/>
        <v>VISITA A BASE</v>
      </c>
      <c r="E112" s="74" t="str">
        <f t="shared" si="2"/>
        <v>VEICULO SINDICATO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 t="str">
        <f t="shared" si="2"/>
        <v>ITU</v>
      </c>
      <c r="D113" s="74" t="str">
        <f t="shared" si="2"/>
        <v>VISITA A BASE</v>
      </c>
      <c r="E113" s="74" t="str">
        <f t="shared" si="2"/>
        <v>VEICULO SINDICATO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>
        <f t="shared" si="2"/>
        <v>0</v>
      </c>
      <c r="D114" s="74">
        <f t="shared" si="2"/>
        <v>0</v>
      </c>
      <c r="E114" s="74">
        <f t="shared" si="2"/>
        <v>0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>
        <f t="shared" si="2"/>
        <v>0</v>
      </c>
      <c r="D115" s="74">
        <f t="shared" si="2"/>
        <v>0</v>
      </c>
      <c r="E115" s="74">
        <f t="shared" si="2"/>
        <v>0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2"/>
        <v>0</v>
      </c>
      <c r="D116" s="74">
        <f t="shared" si="2"/>
        <v>0</v>
      </c>
      <c r="E116" s="74">
        <f t="shared" si="2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2"/>
        <v>0</v>
      </c>
      <c r="D117" s="74">
        <f t="shared" si="2"/>
        <v>0</v>
      </c>
      <c r="E117" s="74">
        <f t="shared" si="2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2"/>
        <v>0</v>
      </c>
      <c r="D118" s="78">
        <f t="shared" si="2"/>
        <v>0</v>
      </c>
      <c r="E118" s="78">
        <f t="shared" si="2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B84</f>
        <v>ORLANDO DE SOUSA PIRES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B85</f>
        <v>TESOUREIRO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3</v>
      </c>
      <c r="B128" s="11" t="s">
        <v>42</v>
      </c>
      <c r="C128" s="11" t="s">
        <v>47</v>
      </c>
      <c r="D128" s="12" t="s">
        <v>44</v>
      </c>
      <c r="E128" s="12" t="s">
        <v>45</v>
      </c>
      <c r="F128" s="13">
        <v>300</v>
      </c>
      <c r="G128" s="13"/>
      <c r="H128" s="12">
        <v>1</v>
      </c>
      <c r="I128" s="139"/>
    </row>
    <row r="129" spans="1:9" outlineLevel="1" x14ac:dyDescent="0.25">
      <c r="A129" s="11">
        <v>11</v>
      </c>
      <c r="B129" s="11" t="s">
        <v>42</v>
      </c>
      <c r="C129" s="11" t="s">
        <v>58</v>
      </c>
      <c r="D129" s="12" t="s">
        <v>44</v>
      </c>
      <c r="E129" s="12" t="s">
        <v>45</v>
      </c>
      <c r="F129" s="13">
        <v>300</v>
      </c>
      <c r="G129" s="13"/>
      <c r="H129" s="12">
        <v>1</v>
      </c>
      <c r="I129" s="139"/>
    </row>
    <row r="130" spans="1:9" outlineLevel="1" x14ac:dyDescent="0.25">
      <c r="A130" s="11">
        <v>17</v>
      </c>
      <c r="B130" s="11" t="s">
        <v>42</v>
      </c>
      <c r="C130" s="11" t="s">
        <v>49</v>
      </c>
      <c r="D130" s="12" t="s">
        <v>44</v>
      </c>
      <c r="E130" s="12" t="s">
        <v>45</v>
      </c>
      <c r="F130" s="13">
        <v>300</v>
      </c>
      <c r="G130" s="13"/>
      <c r="H130" s="12">
        <v>1</v>
      </c>
      <c r="I130" s="139"/>
    </row>
    <row r="131" spans="1:9" outlineLevel="1" x14ac:dyDescent="0.25">
      <c r="A131" s="11">
        <v>25</v>
      </c>
      <c r="B131" s="11" t="s">
        <v>42</v>
      </c>
      <c r="C131" s="11" t="s">
        <v>70</v>
      </c>
      <c r="D131" s="12" t="s">
        <v>44</v>
      </c>
      <c r="E131" s="12" t="s">
        <v>45</v>
      </c>
      <c r="F131" s="13">
        <v>350</v>
      </c>
      <c r="G131" s="13"/>
      <c r="H131" s="12">
        <v>1</v>
      </c>
      <c r="I131" s="139"/>
    </row>
    <row r="132" spans="1:9" outlineLevel="1" x14ac:dyDescent="0.25">
      <c r="A132" s="11">
        <v>26</v>
      </c>
      <c r="B132" s="11" t="s">
        <v>42</v>
      </c>
      <c r="C132" s="11" t="s">
        <v>52</v>
      </c>
      <c r="D132" s="12" t="s">
        <v>44</v>
      </c>
      <c r="E132" s="12" t="s">
        <v>45</v>
      </c>
      <c r="F132" s="13">
        <v>400</v>
      </c>
      <c r="G132" s="13"/>
      <c r="H132" s="12">
        <v>1</v>
      </c>
      <c r="I132" s="139"/>
    </row>
    <row r="133" spans="1:9" outlineLevel="1" x14ac:dyDescent="0.25">
      <c r="A133" s="11"/>
      <c r="B133" s="11"/>
      <c r="C133" s="11"/>
      <c r="D133" s="12"/>
      <c r="E133" s="12"/>
      <c r="F133" s="13"/>
      <c r="G133" s="13"/>
      <c r="H133" s="12"/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ITU</v>
      </c>
      <c r="D149" s="16" t="str">
        <f>D128</f>
        <v>VISITA A BASE</v>
      </c>
      <c r="E149" s="16" t="str">
        <f>E128</f>
        <v>VEICULO SINDICATO</v>
      </c>
      <c r="F149" s="17">
        <f>SUM(F128:F147)</f>
        <v>1650</v>
      </c>
      <c r="G149" s="17">
        <f>SUM(G128:G147)</f>
        <v>0</v>
      </c>
      <c r="H149" s="22">
        <f>SUM(H128:H148)</f>
        <v>5</v>
      </c>
      <c r="I149" s="139"/>
    </row>
    <row r="150" spans="1:9" outlineLevel="1" x14ac:dyDescent="0.25">
      <c r="A150" s="23"/>
      <c r="B150" s="18"/>
      <c r="C150" s="18" t="str">
        <f t="shared" ref="C150:E158" si="3">C129</f>
        <v>IBIUNA</v>
      </c>
      <c r="D150" s="18" t="str">
        <f t="shared" si="3"/>
        <v>VISITA A BASE</v>
      </c>
      <c r="E150" s="18" t="str">
        <f t="shared" si="3"/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3"/>
        <v>PIEDADE</v>
      </c>
      <c r="D151" s="18" t="str">
        <f t="shared" si="3"/>
        <v>VISITA A BASE</v>
      </c>
      <c r="E151" s="18" t="str">
        <f t="shared" si="3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3"/>
        <v>TATUI</v>
      </c>
      <c r="D152" s="18" t="str">
        <f t="shared" si="3"/>
        <v>VISITA A BASE</v>
      </c>
      <c r="E152" s="18" t="str">
        <f t="shared" si="3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 t="str">
        <f t="shared" si="3"/>
        <v>CAPÃO BONITO</v>
      </c>
      <c r="D153" s="18" t="str">
        <f t="shared" si="3"/>
        <v>VISITA A BASE</v>
      </c>
      <c r="E153" s="18" t="str">
        <f t="shared" si="3"/>
        <v>VEICULO SINDICATO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>
        <f t="shared" si="3"/>
        <v>0</v>
      </c>
      <c r="D154" s="18">
        <f>D133</f>
        <v>0</v>
      </c>
      <c r="E154" s="18">
        <f t="shared" si="3"/>
        <v>0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3"/>
        <v>0</v>
      </c>
      <c r="D155" s="18">
        <f>D134</f>
        <v>0</v>
      </c>
      <c r="E155" s="18">
        <f t="shared" si="3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3"/>
        <v>0</v>
      </c>
      <c r="D156" s="18">
        <f>D135</f>
        <v>0</v>
      </c>
      <c r="E156" s="18">
        <f t="shared" si="3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3"/>
        <v>0</v>
      </c>
      <c r="D157" s="18">
        <f>D136</f>
        <v>0</v>
      </c>
      <c r="E157" s="18">
        <f t="shared" si="3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3"/>
        <v>0</v>
      </c>
      <c r="D158" s="26">
        <f>D137</f>
        <v>0</v>
      </c>
      <c r="E158" s="26">
        <f t="shared" si="3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ORLANDO DE SOUSA PIRES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TESOUREIRO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9</v>
      </c>
      <c r="B166" s="37" t="s">
        <v>42</v>
      </c>
      <c r="C166" s="37" t="s">
        <v>46</v>
      </c>
      <c r="D166" s="38" t="s">
        <v>44</v>
      </c>
      <c r="E166" s="38" t="s">
        <v>45</v>
      </c>
      <c r="F166" s="39">
        <v>300</v>
      </c>
      <c r="G166" s="39"/>
      <c r="H166" s="38">
        <v>1</v>
      </c>
      <c r="I166" s="139"/>
    </row>
    <row r="167" spans="1:9" outlineLevel="1" x14ac:dyDescent="0.25">
      <c r="A167" s="37">
        <v>10</v>
      </c>
      <c r="B167" s="37" t="s">
        <v>42</v>
      </c>
      <c r="C167" s="37" t="s">
        <v>49</v>
      </c>
      <c r="D167" s="38" t="s">
        <v>44</v>
      </c>
      <c r="E167" s="38" t="s">
        <v>45</v>
      </c>
      <c r="F167" s="39">
        <v>300</v>
      </c>
      <c r="G167" s="39"/>
      <c r="H167" s="38">
        <v>1</v>
      </c>
      <c r="I167" s="139"/>
    </row>
    <row r="168" spans="1:9" outlineLevel="1" x14ac:dyDescent="0.25">
      <c r="A168" s="37">
        <v>15</v>
      </c>
      <c r="B168" s="37" t="s">
        <v>42</v>
      </c>
      <c r="C168" s="37" t="s">
        <v>70</v>
      </c>
      <c r="D168" s="38" t="s">
        <v>44</v>
      </c>
      <c r="E168" s="38" t="s">
        <v>45</v>
      </c>
      <c r="F168" s="39">
        <v>350</v>
      </c>
      <c r="G168" s="39"/>
      <c r="H168" s="38">
        <v>1</v>
      </c>
      <c r="I168" s="139"/>
    </row>
    <row r="169" spans="1:9" outlineLevel="1" x14ac:dyDescent="0.25">
      <c r="A169" s="37">
        <v>16</v>
      </c>
      <c r="B169" s="37" t="s">
        <v>42</v>
      </c>
      <c r="C169" s="37" t="s">
        <v>69</v>
      </c>
      <c r="D169" s="38" t="s">
        <v>44</v>
      </c>
      <c r="E169" s="38" t="s">
        <v>45</v>
      </c>
      <c r="F169" s="39">
        <v>400</v>
      </c>
      <c r="G169" s="39"/>
      <c r="H169" s="38">
        <v>1</v>
      </c>
      <c r="I169" s="139"/>
    </row>
    <row r="170" spans="1:9" outlineLevel="1" x14ac:dyDescent="0.25">
      <c r="A170" s="37">
        <v>22</v>
      </c>
      <c r="B170" s="37" t="s">
        <v>42</v>
      </c>
      <c r="C170" s="37" t="s">
        <v>55</v>
      </c>
      <c r="D170" s="38" t="s">
        <v>44</v>
      </c>
      <c r="E170" s="38" t="s">
        <v>45</v>
      </c>
      <c r="F170" s="39">
        <v>300</v>
      </c>
      <c r="G170" s="39"/>
      <c r="H170" s="38">
        <v>1</v>
      </c>
      <c r="I170" s="139"/>
    </row>
    <row r="171" spans="1:9" outlineLevel="1" x14ac:dyDescent="0.25">
      <c r="A171" s="37"/>
      <c r="B171" s="37"/>
      <c r="C171" s="37"/>
      <c r="D171" s="38"/>
      <c r="E171" s="38"/>
      <c r="F171" s="39"/>
      <c r="G171" s="39"/>
      <c r="H171" s="38"/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SALTO DE PIRAPORA</v>
      </c>
      <c r="D187" s="44" t="str">
        <f>D166</f>
        <v>VISITA A BASE</v>
      </c>
      <c r="E187" s="44" t="str">
        <f>E166</f>
        <v>VEICULO SINDICATO</v>
      </c>
      <c r="F187" s="45">
        <f>SUM(F166:F185)</f>
        <v>1650</v>
      </c>
      <c r="G187" s="45">
        <f>SUM(G166:G185)</f>
        <v>0</v>
      </c>
      <c r="H187" s="46">
        <f>SUM(H166:H186)</f>
        <v>5</v>
      </c>
      <c r="I187" s="139"/>
    </row>
    <row r="188" spans="1:9" outlineLevel="1" x14ac:dyDescent="0.25">
      <c r="A188" s="47"/>
      <c r="B188" s="113"/>
      <c r="C188" s="48" t="str">
        <f t="shared" ref="C188:E196" si="4">C167</f>
        <v>PIEDADE</v>
      </c>
      <c r="D188" s="48" t="str">
        <f t="shared" si="4"/>
        <v>VISITA A BASE</v>
      </c>
      <c r="E188" s="48" t="str">
        <f t="shared" si="4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si="4"/>
        <v>TATUI</v>
      </c>
      <c r="D189" s="48" t="str">
        <f t="shared" si="4"/>
        <v>VISITA A BASE</v>
      </c>
      <c r="E189" s="48" t="str">
        <f t="shared" si="4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si="4"/>
        <v>LARANJAL PAULISTA</v>
      </c>
      <c r="D190" s="48" t="str">
        <f t="shared" si="4"/>
        <v>VISITA A BASE</v>
      </c>
      <c r="E190" s="48" t="str">
        <f t="shared" si="4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 t="str">
        <f t="shared" si="4"/>
        <v>PILAR DO SUL</v>
      </c>
      <c r="D191" s="48" t="str">
        <f t="shared" si="4"/>
        <v>VISITA A BASE</v>
      </c>
      <c r="E191" s="48" t="str">
        <f t="shared" si="4"/>
        <v>VEICULO SINDICATO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>
        <f t="shared" si="4"/>
        <v>0</v>
      </c>
      <c r="D192" s="48">
        <f t="shared" si="4"/>
        <v>0</v>
      </c>
      <c r="E192" s="48">
        <f t="shared" si="4"/>
        <v>0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si="4"/>
        <v>0</v>
      </c>
      <c r="D193" s="48">
        <f t="shared" si="4"/>
        <v>0</v>
      </c>
      <c r="E193" s="48">
        <f t="shared" si="4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si="4"/>
        <v>0</v>
      </c>
      <c r="D194" s="48">
        <f t="shared" si="4"/>
        <v>0</v>
      </c>
      <c r="E194" s="48">
        <f t="shared" si="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si="4"/>
        <v>0</v>
      </c>
      <c r="D195" s="48">
        <f t="shared" si="4"/>
        <v>0</v>
      </c>
      <c r="E195" s="48">
        <f t="shared" si="4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si="4"/>
        <v>0</v>
      </c>
      <c r="D196" s="52">
        <f t="shared" si="4"/>
        <v>0</v>
      </c>
      <c r="E196" s="52">
        <f t="shared" si="4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ORLANDO DE SOUSA PIRES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TESOUREIRO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12</v>
      </c>
      <c r="B204" s="63" t="s">
        <v>42</v>
      </c>
      <c r="C204" s="63" t="s">
        <v>77</v>
      </c>
      <c r="D204" s="64" t="s">
        <v>44</v>
      </c>
      <c r="E204" s="64" t="s">
        <v>45</v>
      </c>
      <c r="F204" s="65">
        <v>300</v>
      </c>
      <c r="G204" s="65"/>
      <c r="H204" s="64">
        <v>1</v>
      </c>
      <c r="I204" s="139"/>
    </row>
    <row r="205" spans="1:9" outlineLevel="1" x14ac:dyDescent="0.25">
      <c r="A205" s="63">
        <v>13</v>
      </c>
      <c r="B205" s="63" t="s">
        <v>42</v>
      </c>
      <c r="C205" s="63" t="s">
        <v>81</v>
      </c>
      <c r="D205" s="64" t="s">
        <v>83</v>
      </c>
      <c r="E205" s="64" t="s">
        <v>45</v>
      </c>
      <c r="F205" s="65">
        <v>300</v>
      </c>
      <c r="G205" s="65"/>
      <c r="H205" s="64">
        <v>1</v>
      </c>
      <c r="I205" s="139"/>
    </row>
    <row r="206" spans="1:9" outlineLevel="1" x14ac:dyDescent="0.25">
      <c r="A206" s="63">
        <v>15</v>
      </c>
      <c r="B206" s="63" t="s">
        <v>42</v>
      </c>
      <c r="C206" s="63" t="s">
        <v>55</v>
      </c>
      <c r="D206" s="64" t="s">
        <v>44</v>
      </c>
      <c r="E206" s="64" t="s">
        <v>45</v>
      </c>
      <c r="F206" s="65">
        <v>300</v>
      </c>
      <c r="G206" s="65"/>
      <c r="H206" s="64">
        <v>1</v>
      </c>
      <c r="I206" s="139"/>
    </row>
    <row r="207" spans="1:9" outlineLevel="1" x14ac:dyDescent="0.25">
      <c r="A207" s="63">
        <v>21</v>
      </c>
      <c r="B207" s="63" t="s">
        <v>42</v>
      </c>
      <c r="C207" s="63" t="s">
        <v>58</v>
      </c>
      <c r="D207" s="64" t="s">
        <v>44</v>
      </c>
      <c r="E207" s="64" t="s">
        <v>45</v>
      </c>
      <c r="F207" s="65">
        <v>300</v>
      </c>
      <c r="G207" s="65"/>
      <c r="H207" s="64">
        <v>1</v>
      </c>
      <c r="I207" s="139"/>
    </row>
    <row r="208" spans="1:9" outlineLevel="1" x14ac:dyDescent="0.25">
      <c r="A208" s="63">
        <v>26</v>
      </c>
      <c r="B208" s="63" t="s">
        <v>42</v>
      </c>
      <c r="C208" s="63" t="s">
        <v>70</v>
      </c>
      <c r="D208" s="64" t="s">
        <v>44</v>
      </c>
      <c r="E208" s="64" t="s">
        <v>45</v>
      </c>
      <c r="F208" s="65">
        <v>350</v>
      </c>
      <c r="G208" s="65"/>
      <c r="H208" s="64">
        <v>1</v>
      </c>
      <c r="I208" s="139"/>
    </row>
    <row r="209" spans="1:9" outlineLevel="1" x14ac:dyDescent="0.25">
      <c r="A209" s="63"/>
      <c r="B209" s="63"/>
      <c r="C209" s="63"/>
      <c r="D209" s="64"/>
      <c r="E209" s="64"/>
      <c r="F209" s="65"/>
      <c r="G209" s="65"/>
      <c r="H209" s="64"/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ITU/SALTO</v>
      </c>
      <c r="D225" s="70" t="str">
        <f>D204</f>
        <v>VISITA A BASE</v>
      </c>
      <c r="E225" s="70" t="str">
        <f>E204</f>
        <v>VEICULO SINDICATO</v>
      </c>
      <c r="F225" s="71">
        <f>SUM(F204:F223)</f>
        <v>1550</v>
      </c>
      <c r="G225" s="71">
        <f>SUM(G204:G223)</f>
        <v>0</v>
      </c>
      <c r="H225" s="72">
        <f>SUM(H204:H224)</f>
        <v>5</v>
      </c>
      <c r="I225" s="139"/>
    </row>
    <row r="226" spans="1:9" outlineLevel="1" x14ac:dyDescent="0.25">
      <c r="A226" s="73"/>
      <c r="B226" s="74"/>
      <c r="C226" s="74" t="str">
        <f t="shared" ref="C226:E234" si="5">C205</f>
        <v>VOTORANTIM/SALTO DE PIRAPORA</v>
      </c>
      <c r="D226" s="74" t="str">
        <f t="shared" si="5"/>
        <v>ENTREGA  DE BOLETINS</v>
      </c>
      <c r="E226" s="74" t="str">
        <f t="shared" si="5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si="5"/>
        <v>PILAR DO SUL</v>
      </c>
      <c r="D227" s="74" t="str">
        <f t="shared" si="5"/>
        <v>VISITA A BASE</v>
      </c>
      <c r="E227" s="74" t="str">
        <f t="shared" si="5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si="5"/>
        <v>IBIUNA</v>
      </c>
      <c r="D228" s="74" t="str">
        <f t="shared" si="5"/>
        <v>VISITA A BASE</v>
      </c>
      <c r="E228" s="74" t="str">
        <f t="shared" si="5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 t="str">
        <f t="shared" si="5"/>
        <v>TATUI</v>
      </c>
      <c r="D229" s="74" t="str">
        <f t="shared" si="5"/>
        <v>VISITA A BASE</v>
      </c>
      <c r="E229" s="74" t="str">
        <f t="shared" si="5"/>
        <v>VEICULO SINDICATO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>
        <f t="shared" si="5"/>
        <v>0</v>
      </c>
      <c r="D230" s="74">
        <f t="shared" si="5"/>
        <v>0</v>
      </c>
      <c r="E230" s="74">
        <f t="shared" si="5"/>
        <v>0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si="5"/>
        <v>0</v>
      </c>
      <c r="D231" s="74">
        <f t="shared" si="5"/>
        <v>0</v>
      </c>
      <c r="E231" s="74">
        <f t="shared" si="5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si="5"/>
        <v>0</v>
      </c>
      <c r="D232" s="74">
        <f t="shared" si="5"/>
        <v>0</v>
      </c>
      <c r="E232" s="74">
        <f t="shared" si="5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si="5"/>
        <v>0</v>
      </c>
      <c r="D233" s="74">
        <f t="shared" si="5"/>
        <v>0</v>
      </c>
      <c r="E233" s="74">
        <f t="shared" si="5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si="5"/>
        <v>0</v>
      </c>
      <c r="D234" s="78">
        <f t="shared" si="5"/>
        <v>0</v>
      </c>
      <c r="E234" s="78">
        <f t="shared" si="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B200</f>
        <v>ORLANDO DE SOUSA PIRES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B201</f>
        <v>TESOUREIRO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11</v>
      </c>
      <c r="B244" s="11" t="s">
        <v>42</v>
      </c>
      <c r="C244" s="11" t="s">
        <v>51</v>
      </c>
      <c r="D244" s="12" t="s">
        <v>44</v>
      </c>
      <c r="E244" s="12" t="s">
        <v>88</v>
      </c>
      <c r="F244" s="13">
        <v>350</v>
      </c>
      <c r="G244" s="13"/>
      <c r="H244" s="12">
        <v>1</v>
      </c>
      <c r="I244" s="139"/>
    </row>
    <row r="245" spans="1:9" outlineLevel="1" x14ac:dyDescent="0.25">
      <c r="A245" s="11">
        <v>13</v>
      </c>
      <c r="B245" s="11" t="s">
        <v>42</v>
      </c>
      <c r="C245" s="11" t="s">
        <v>43</v>
      </c>
      <c r="D245" s="12" t="s">
        <v>44</v>
      </c>
      <c r="E245" s="12" t="s">
        <v>88</v>
      </c>
      <c r="F245" s="13">
        <v>350</v>
      </c>
      <c r="G245" s="13"/>
      <c r="H245" s="12">
        <v>1</v>
      </c>
      <c r="I245" s="139"/>
    </row>
    <row r="246" spans="1:9" outlineLevel="1" x14ac:dyDescent="0.25">
      <c r="A246" s="11">
        <v>14</v>
      </c>
      <c r="B246" s="11" t="s">
        <v>42</v>
      </c>
      <c r="C246" s="11" t="s">
        <v>84</v>
      </c>
      <c r="D246" s="12" t="s">
        <v>44</v>
      </c>
      <c r="E246" s="12" t="s">
        <v>88</v>
      </c>
      <c r="F246" s="13">
        <v>300</v>
      </c>
      <c r="G246" s="13"/>
      <c r="H246" s="12">
        <v>1</v>
      </c>
      <c r="I246" s="139"/>
    </row>
    <row r="247" spans="1:9" outlineLevel="1" x14ac:dyDescent="0.25">
      <c r="A247" s="11">
        <v>16</v>
      </c>
      <c r="B247" s="11" t="s">
        <v>42</v>
      </c>
      <c r="C247" s="11" t="s">
        <v>49</v>
      </c>
      <c r="D247" s="12" t="s">
        <v>44</v>
      </c>
      <c r="E247" s="12" t="s">
        <v>88</v>
      </c>
      <c r="F247" s="13">
        <v>300</v>
      </c>
      <c r="G247" s="13"/>
      <c r="H247" s="12">
        <v>1</v>
      </c>
      <c r="I247" s="139"/>
    </row>
    <row r="248" spans="1:9" outlineLevel="1" x14ac:dyDescent="0.25">
      <c r="A248" s="11">
        <v>19</v>
      </c>
      <c r="B248" s="11" t="s">
        <v>42</v>
      </c>
      <c r="C248" s="11" t="s">
        <v>55</v>
      </c>
      <c r="D248" s="12" t="s">
        <v>44</v>
      </c>
      <c r="E248" s="12" t="s">
        <v>88</v>
      </c>
      <c r="F248" s="13">
        <v>300</v>
      </c>
      <c r="G248" s="13"/>
      <c r="H248" s="12">
        <v>1</v>
      </c>
      <c r="I248" s="139"/>
    </row>
    <row r="249" spans="1:9" outlineLevel="1" x14ac:dyDescent="0.25">
      <c r="A249" s="11">
        <v>31</v>
      </c>
      <c r="B249" s="11" t="s">
        <v>42</v>
      </c>
      <c r="C249" s="11" t="s">
        <v>43</v>
      </c>
      <c r="D249" s="12" t="s">
        <v>44</v>
      </c>
      <c r="E249" s="12" t="s">
        <v>88</v>
      </c>
      <c r="F249" s="13">
        <v>350</v>
      </c>
      <c r="G249" s="13"/>
      <c r="H249" s="12">
        <v>1</v>
      </c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CERQUILHO</v>
      </c>
      <c r="D265" s="16" t="str">
        <f>D245</f>
        <v>VISITA A BASE</v>
      </c>
      <c r="E265" s="16" t="str">
        <f>E244</f>
        <v>VEICULOS SINDICATO</v>
      </c>
      <c r="F265" s="17">
        <f>SUM(F244:F263)</f>
        <v>1950</v>
      </c>
      <c r="G265" s="17">
        <f>SUM(G244:G263)</f>
        <v>0</v>
      </c>
      <c r="H265" s="22">
        <f>SUM(H244:H264)</f>
        <v>6</v>
      </c>
      <c r="I265" s="139"/>
    </row>
    <row r="266" spans="1:9" outlineLevel="1" x14ac:dyDescent="0.25">
      <c r="A266" s="23"/>
      <c r="B266" s="18"/>
      <c r="C266" s="18" t="str">
        <f t="shared" ref="C266:E274" si="6">C245</f>
        <v>ITAPETININGA</v>
      </c>
      <c r="D266" s="18" t="e">
        <f>#REF!</f>
        <v>#REF!</v>
      </c>
      <c r="E266" s="18" t="str">
        <f t="shared" si="6"/>
        <v>VEICULOS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si="6"/>
        <v>IPERO</v>
      </c>
      <c r="D267" s="18" t="str">
        <f t="shared" si="6"/>
        <v>VISITA A BASE</v>
      </c>
      <c r="E267" s="18" t="str">
        <f t="shared" si="6"/>
        <v>VEICULOS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si="6"/>
        <v>PIEDADE</v>
      </c>
      <c r="D268" s="18" t="str">
        <f t="shared" si="6"/>
        <v>VISITA A BASE</v>
      </c>
      <c r="E268" s="18" t="str">
        <f t="shared" si="6"/>
        <v>VEICULOS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 t="str">
        <f t="shared" si="6"/>
        <v>PILAR DO SUL</v>
      </c>
      <c r="D269" s="18" t="str">
        <f t="shared" si="6"/>
        <v>VISITA A BASE</v>
      </c>
      <c r="E269" s="18" t="str">
        <f t="shared" si="6"/>
        <v>VEICULOS SINDICATO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 t="str">
        <f t="shared" si="6"/>
        <v>ITAPETININGA</v>
      </c>
      <c r="D270" s="18" t="str">
        <f>D249</f>
        <v>VISITA A BASE</v>
      </c>
      <c r="E270" s="18" t="str">
        <f t="shared" si="6"/>
        <v>VEICULOS SINDICATO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6"/>
        <v>0</v>
      </c>
      <c r="D271" s="18">
        <f>D250</f>
        <v>0</v>
      </c>
      <c r="E271" s="18">
        <f t="shared" si="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6"/>
        <v>0</v>
      </c>
      <c r="D272" s="18">
        <f>D251</f>
        <v>0</v>
      </c>
      <c r="E272" s="18">
        <f t="shared" si="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6"/>
        <v>0</v>
      </c>
      <c r="D273" s="18">
        <f>D252</f>
        <v>0</v>
      </c>
      <c r="E273" s="18">
        <f t="shared" si="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6"/>
        <v>0</v>
      </c>
      <c r="D274" s="26">
        <f>D253</f>
        <v>0</v>
      </c>
      <c r="E274" s="26">
        <f t="shared" si="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ORLANDO DE SOUSA PIRES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TESOUREIRO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1</v>
      </c>
      <c r="B282" s="37" t="s">
        <v>42</v>
      </c>
      <c r="C282" s="37" t="s">
        <v>49</v>
      </c>
      <c r="D282" s="38" t="s">
        <v>44</v>
      </c>
      <c r="E282" s="38" t="s">
        <v>45</v>
      </c>
      <c r="F282" s="39">
        <v>300</v>
      </c>
      <c r="G282" s="39"/>
      <c r="H282" s="38">
        <v>1</v>
      </c>
      <c r="I282" s="139"/>
    </row>
    <row r="283" spans="1:9" outlineLevel="1" x14ac:dyDescent="0.25">
      <c r="A283" s="37">
        <v>7</v>
      </c>
      <c r="B283" s="37" t="s">
        <v>42</v>
      </c>
      <c r="C283" s="37" t="s">
        <v>65</v>
      </c>
      <c r="D283" s="38" t="s">
        <v>44</v>
      </c>
      <c r="E283" s="38" t="s">
        <v>45</v>
      </c>
      <c r="F283" s="39">
        <v>350</v>
      </c>
      <c r="G283" s="39"/>
      <c r="H283" s="38">
        <v>1</v>
      </c>
      <c r="I283" s="139"/>
    </row>
    <row r="284" spans="1:9" outlineLevel="1" x14ac:dyDescent="0.25">
      <c r="A284" s="37">
        <v>18</v>
      </c>
      <c r="B284" s="37" t="s">
        <v>42</v>
      </c>
      <c r="C284" s="37" t="s">
        <v>48</v>
      </c>
      <c r="D284" s="38" t="s">
        <v>44</v>
      </c>
      <c r="E284" s="38" t="s">
        <v>45</v>
      </c>
      <c r="F284" s="39">
        <v>300</v>
      </c>
      <c r="G284" s="39"/>
      <c r="H284" s="38">
        <v>1</v>
      </c>
      <c r="I284" s="139"/>
    </row>
    <row r="285" spans="1:9" outlineLevel="1" x14ac:dyDescent="0.25">
      <c r="A285" s="37">
        <v>23</v>
      </c>
      <c r="B285" s="37" t="s">
        <v>42</v>
      </c>
      <c r="C285" s="37" t="s">
        <v>69</v>
      </c>
      <c r="D285" s="38" t="s">
        <v>44</v>
      </c>
      <c r="E285" s="38" t="s">
        <v>45</v>
      </c>
      <c r="F285" s="39">
        <v>400</v>
      </c>
      <c r="G285" s="39"/>
      <c r="H285" s="38">
        <v>1</v>
      </c>
      <c r="I285" s="139"/>
    </row>
    <row r="286" spans="1:9" outlineLevel="1" x14ac:dyDescent="0.25">
      <c r="A286" s="37">
        <v>31</v>
      </c>
      <c r="B286" s="37" t="s">
        <v>42</v>
      </c>
      <c r="C286" s="37" t="s">
        <v>80</v>
      </c>
      <c r="D286" s="38" t="s">
        <v>63</v>
      </c>
      <c r="E286" s="38" t="s">
        <v>45</v>
      </c>
      <c r="F286" s="39">
        <v>400</v>
      </c>
      <c r="G286" s="39"/>
      <c r="H286" s="38">
        <v>1</v>
      </c>
      <c r="I286" s="139"/>
    </row>
    <row r="287" spans="1:9" outlineLevel="1" x14ac:dyDescent="0.25">
      <c r="A287" s="37"/>
      <c r="B287" s="37"/>
      <c r="C287" s="37"/>
      <c r="D287" s="38"/>
      <c r="E287" s="38"/>
      <c r="F287" s="39"/>
      <c r="G287" s="39"/>
      <c r="H287" s="38"/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PIEDADE</v>
      </c>
      <c r="D303" s="44" t="str">
        <f>D282</f>
        <v>VISITA A BASE</v>
      </c>
      <c r="E303" s="44" t="str">
        <f>E282</f>
        <v>VEICULO SINDICATO</v>
      </c>
      <c r="F303" s="45">
        <f>SUM(F282:F301)</f>
        <v>1750</v>
      </c>
      <c r="G303" s="45">
        <f>SUM(G282:G301)</f>
        <v>0</v>
      </c>
      <c r="H303" s="46">
        <f>SUM(H282:H302)</f>
        <v>5</v>
      </c>
      <c r="I303" s="139"/>
    </row>
    <row r="304" spans="1:9" outlineLevel="1" x14ac:dyDescent="0.25">
      <c r="A304" s="47"/>
      <c r="B304" s="113"/>
      <c r="C304" s="48" t="str">
        <f t="shared" ref="C304:E312" si="7">C283</f>
        <v>ANGATUBA</v>
      </c>
      <c r="D304" s="48" t="str">
        <f t="shared" si="7"/>
        <v>VISITA A BASE</v>
      </c>
      <c r="E304" s="48" t="str">
        <f t="shared" si="7"/>
        <v>VEICULO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si="7"/>
        <v>SÃO ROQUE</v>
      </c>
      <c r="D305" s="48" t="str">
        <f t="shared" si="7"/>
        <v>VISITA A BASE</v>
      </c>
      <c r="E305" s="48" t="str">
        <f t="shared" si="7"/>
        <v>VEICULO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si="7"/>
        <v>LARANJAL PAULISTA</v>
      </c>
      <c r="D306" s="48" t="str">
        <f t="shared" si="7"/>
        <v>VISITA A BASE</v>
      </c>
      <c r="E306" s="48" t="str">
        <f t="shared" si="7"/>
        <v>VEICULO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 t="str">
        <f t="shared" si="7"/>
        <v>BURI</v>
      </c>
      <c r="D307" s="48" t="str">
        <f t="shared" si="7"/>
        <v>TRABALHO DE BASE</v>
      </c>
      <c r="E307" s="48" t="str">
        <f t="shared" si="7"/>
        <v>VEICULO SINDICATO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>
        <f t="shared" si="7"/>
        <v>0</v>
      </c>
      <c r="D308" s="48">
        <f t="shared" si="7"/>
        <v>0</v>
      </c>
      <c r="E308" s="48">
        <f t="shared" si="7"/>
        <v>0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si="7"/>
        <v>0</v>
      </c>
      <c r="D309" s="48">
        <f t="shared" si="7"/>
        <v>0</v>
      </c>
      <c r="E309" s="48">
        <f t="shared" si="7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si="7"/>
        <v>0</v>
      </c>
      <c r="D310" s="48">
        <f t="shared" si="7"/>
        <v>0</v>
      </c>
      <c r="E310" s="48">
        <f t="shared" si="7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si="7"/>
        <v>0</v>
      </c>
      <c r="D311" s="48">
        <f t="shared" si="7"/>
        <v>0</v>
      </c>
      <c r="E311" s="48">
        <f t="shared" si="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si="7"/>
        <v>0</v>
      </c>
      <c r="D312" s="52">
        <f t="shared" si="7"/>
        <v>0</v>
      </c>
      <c r="E312" s="52">
        <f t="shared" si="7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ORLANDO DE SOUSA PIRES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TESOUREIRO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5</v>
      </c>
      <c r="B320" s="63" t="s">
        <v>42</v>
      </c>
      <c r="C320" s="63" t="s">
        <v>99</v>
      </c>
      <c r="D320" s="64" t="s">
        <v>44</v>
      </c>
      <c r="E320" s="64" t="s">
        <v>45</v>
      </c>
      <c r="F320" s="65">
        <v>300</v>
      </c>
      <c r="G320" s="65"/>
      <c r="H320" s="64">
        <v>1</v>
      </c>
      <c r="I320" s="139"/>
    </row>
    <row r="321" spans="1:9" outlineLevel="1" x14ac:dyDescent="0.25">
      <c r="A321" s="63">
        <v>8</v>
      </c>
      <c r="B321" s="63" t="s">
        <v>42</v>
      </c>
      <c r="C321" s="63" t="s">
        <v>47</v>
      </c>
      <c r="D321" s="64" t="s">
        <v>44</v>
      </c>
      <c r="E321" s="64" t="s">
        <v>45</v>
      </c>
      <c r="F321" s="65">
        <v>300</v>
      </c>
      <c r="G321" s="65"/>
      <c r="H321" s="64">
        <v>1</v>
      </c>
      <c r="I321" s="139"/>
    </row>
    <row r="322" spans="1:9" outlineLevel="1" x14ac:dyDescent="0.25">
      <c r="A322" s="63">
        <v>11</v>
      </c>
      <c r="B322" s="63" t="s">
        <v>42</v>
      </c>
      <c r="C322" s="63" t="s">
        <v>97</v>
      </c>
      <c r="D322" s="64" t="s">
        <v>44</v>
      </c>
      <c r="E322" s="64" t="s">
        <v>45</v>
      </c>
      <c r="F322" s="65">
        <v>300</v>
      </c>
      <c r="G322" s="65"/>
      <c r="H322" s="64">
        <v>1</v>
      </c>
      <c r="I322" s="139"/>
    </row>
    <row r="323" spans="1:9" outlineLevel="1" x14ac:dyDescent="0.25">
      <c r="A323" s="63">
        <v>18</v>
      </c>
      <c r="B323" s="63" t="s">
        <v>42</v>
      </c>
      <c r="C323" s="63" t="s">
        <v>98</v>
      </c>
      <c r="D323" s="64" t="s">
        <v>44</v>
      </c>
      <c r="E323" s="64" t="s">
        <v>45</v>
      </c>
      <c r="F323" s="65">
        <v>300</v>
      </c>
      <c r="G323" s="65"/>
      <c r="H323" s="64">
        <v>1</v>
      </c>
      <c r="I323" s="139"/>
    </row>
    <row r="324" spans="1:9" outlineLevel="1" x14ac:dyDescent="0.25">
      <c r="A324" s="63">
        <v>21</v>
      </c>
      <c r="B324" s="63" t="s">
        <v>42</v>
      </c>
      <c r="C324" s="63" t="s">
        <v>49</v>
      </c>
      <c r="D324" s="64" t="s">
        <v>44</v>
      </c>
      <c r="E324" s="64" t="s">
        <v>45</v>
      </c>
      <c r="F324" s="65">
        <v>300</v>
      </c>
      <c r="G324" s="65"/>
      <c r="H324" s="64">
        <v>1</v>
      </c>
      <c r="I324" s="139"/>
    </row>
    <row r="325" spans="1:9" outlineLevel="1" x14ac:dyDescent="0.25">
      <c r="A325" s="63"/>
      <c r="B325" s="63"/>
      <c r="C325" s="63"/>
      <c r="D325" s="64"/>
      <c r="E325" s="64"/>
      <c r="F325" s="65"/>
      <c r="G325" s="65"/>
      <c r="H325" s="64"/>
      <c r="I325" s="139"/>
    </row>
    <row r="326" spans="1:9" outlineLevel="1" x14ac:dyDescent="0.25">
      <c r="A326" s="63"/>
      <c r="B326" s="63"/>
      <c r="C326" s="63"/>
      <c r="D326" s="64"/>
      <c r="E326" s="64"/>
      <c r="F326" s="65"/>
      <c r="G326" s="65"/>
      <c r="H326" s="64"/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IPERÓ</v>
      </c>
      <c r="D341" s="70" t="str">
        <f>D320</f>
        <v>VISITA A BASE</v>
      </c>
      <c r="E341" s="70" t="str">
        <f>E320</f>
        <v>VEICULO SINDICATO</v>
      </c>
      <c r="F341" s="71">
        <f>SUM(F320:F339)</f>
        <v>1500</v>
      </c>
      <c r="G341" s="71">
        <f>SUM(G320:G339)</f>
        <v>0</v>
      </c>
      <c r="H341" s="72">
        <f>SUM(H320:H340)</f>
        <v>5</v>
      </c>
      <c r="I341" s="139"/>
    </row>
    <row r="342" spans="1:9" outlineLevel="1" x14ac:dyDescent="0.25">
      <c r="A342" s="73"/>
      <c r="B342" s="74"/>
      <c r="C342" s="74" t="str">
        <f t="shared" ref="C342:E350" si="8">C321</f>
        <v>ITU</v>
      </c>
      <c r="D342" s="74" t="str">
        <f t="shared" si="8"/>
        <v>VISITA A BASE</v>
      </c>
      <c r="E342" s="74" t="str">
        <f t="shared" si="8"/>
        <v>VEICULO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si="8"/>
        <v>MAIRINQUE</v>
      </c>
      <c r="D343" s="74" t="str">
        <f t="shared" si="8"/>
        <v>VISITA A BASE</v>
      </c>
      <c r="E343" s="74" t="str">
        <f t="shared" si="8"/>
        <v>VEICULO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str">
        <f t="shared" si="8"/>
        <v>VOTORANTIM/PILAR DO SUL</v>
      </c>
      <c r="D344" s="74" t="str">
        <f t="shared" si="8"/>
        <v>VISITA A BASE</v>
      </c>
      <c r="E344" s="74" t="str">
        <f t="shared" si="8"/>
        <v>VEICULO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 t="str">
        <f t="shared" si="8"/>
        <v>PIEDADE</v>
      </c>
      <c r="D345" s="74" t="str">
        <f t="shared" si="8"/>
        <v>VISITA A BASE</v>
      </c>
      <c r="E345" s="74" t="str">
        <f t="shared" si="8"/>
        <v>VEICULO SINDICATO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>
        <f t="shared" si="8"/>
        <v>0</v>
      </c>
      <c r="D346" s="74">
        <f t="shared" si="8"/>
        <v>0</v>
      </c>
      <c r="E346" s="74">
        <f t="shared" si="8"/>
        <v>0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>
        <f t="shared" si="8"/>
        <v>0</v>
      </c>
      <c r="D347" s="74">
        <f t="shared" si="8"/>
        <v>0</v>
      </c>
      <c r="E347" s="74">
        <f t="shared" si="8"/>
        <v>0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si="8"/>
        <v>0</v>
      </c>
      <c r="D348" s="74">
        <f t="shared" si="8"/>
        <v>0</v>
      </c>
      <c r="E348" s="74">
        <f t="shared" si="8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si="8"/>
        <v>0</v>
      </c>
      <c r="D349" s="74">
        <f t="shared" si="8"/>
        <v>0</v>
      </c>
      <c r="E349" s="74">
        <f t="shared" si="8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si="8"/>
        <v>0</v>
      </c>
      <c r="D350" s="78">
        <f t="shared" si="8"/>
        <v>0</v>
      </c>
      <c r="E350" s="78">
        <f t="shared" si="8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B316</f>
        <v>ORLANDO DE SOUSA PIRES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B317</f>
        <v>TESOUREIRO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5</v>
      </c>
      <c r="B360" s="11" t="s">
        <v>42</v>
      </c>
      <c r="C360" s="11" t="s">
        <v>49</v>
      </c>
      <c r="D360" s="12" t="s">
        <v>44</v>
      </c>
      <c r="E360" s="12" t="s">
        <v>45</v>
      </c>
      <c r="F360" s="13">
        <v>300</v>
      </c>
      <c r="G360" s="13"/>
      <c r="H360" s="12">
        <v>1</v>
      </c>
      <c r="I360" s="139"/>
    </row>
    <row r="361" spans="1:9" outlineLevel="1" x14ac:dyDescent="0.25">
      <c r="A361" s="11">
        <v>10</v>
      </c>
      <c r="B361" s="11" t="s">
        <v>42</v>
      </c>
      <c r="C361" s="11" t="s">
        <v>81</v>
      </c>
      <c r="D361" s="12" t="s">
        <v>44</v>
      </c>
      <c r="E361" s="12" t="s">
        <v>45</v>
      </c>
      <c r="F361" s="13">
        <v>300</v>
      </c>
      <c r="G361" s="13"/>
      <c r="H361" s="12">
        <v>1</v>
      </c>
      <c r="I361" s="139"/>
    </row>
    <row r="362" spans="1:9" outlineLevel="1" x14ac:dyDescent="0.25">
      <c r="A362" s="11">
        <v>11</v>
      </c>
      <c r="B362" s="11" t="s">
        <v>42</v>
      </c>
      <c r="C362" s="11" t="s">
        <v>103</v>
      </c>
      <c r="D362" s="12" t="s">
        <v>63</v>
      </c>
      <c r="E362" s="12" t="s">
        <v>45</v>
      </c>
      <c r="F362" s="13">
        <v>400</v>
      </c>
      <c r="G362" s="13"/>
      <c r="H362" s="12">
        <v>1</v>
      </c>
      <c r="I362" s="139"/>
    </row>
    <row r="363" spans="1:9" outlineLevel="1" x14ac:dyDescent="0.25">
      <c r="A363" s="11">
        <v>19</v>
      </c>
      <c r="B363" s="11" t="s">
        <v>42</v>
      </c>
      <c r="C363" s="11" t="s">
        <v>47</v>
      </c>
      <c r="D363" s="12" t="s">
        <v>44</v>
      </c>
      <c r="E363" s="12" t="s">
        <v>45</v>
      </c>
      <c r="F363" s="13">
        <v>300</v>
      </c>
      <c r="G363" s="13"/>
      <c r="H363" s="12">
        <v>1</v>
      </c>
      <c r="I363" s="139"/>
    </row>
    <row r="364" spans="1:9" outlineLevel="1" x14ac:dyDescent="0.25">
      <c r="A364" s="11">
        <v>27</v>
      </c>
      <c r="B364" s="11" t="s">
        <v>42</v>
      </c>
      <c r="C364" s="11" t="s">
        <v>53</v>
      </c>
      <c r="D364" s="12" t="s">
        <v>44</v>
      </c>
      <c r="E364" s="12" t="s">
        <v>45</v>
      </c>
      <c r="F364" s="13">
        <v>400</v>
      </c>
      <c r="G364" s="13"/>
      <c r="H364" s="12">
        <v>1</v>
      </c>
      <c r="I364" s="139"/>
    </row>
    <row r="365" spans="1:9" outlineLevel="1" x14ac:dyDescent="0.25">
      <c r="A365" s="11"/>
      <c r="B365" s="11"/>
      <c r="C365" s="11"/>
      <c r="D365" s="12"/>
      <c r="E365" s="12"/>
      <c r="F365" s="13"/>
      <c r="G365" s="13"/>
      <c r="H365" s="12"/>
      <c r="I365" s="139"/>
    </row>
    <row r="366" spans="1:9" outlineLevel="1" x14ac:dyDescent="0.25">
      <c r="A366" s="11"/>
      <c r="B366" s="11"/>
      <c r="C366" s="11"/>
      <c r="D366" s="12"/>
      <c r="E366" s="12"/>
      <c r="F366" s="13"/>
      <c r="G366" s="13"/>
      <c r="H366" s="12"/>
      <c r="I366" s="139"/>
    </row>
    <row r="367" spans="1:9" outlineLevel="1" x14ac:dyDescent="0.25">
      <c r="A367" s="11"/>
      <c r="B367" s="11"/>
      <c r="C367" s="11"/>
      <c r="D367" s="12"/>
      <c r="E367" s="12"/>
      <c r="F367" s="13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tr">
        <f>B360</f>
        <v>SOROCABA</v>
      </c>
      <c r="C381" s="16" t="str">
        <f>C360</f>
        <v>PIEDADE</v>
      </c>
      <c r="D381" s="16" t="str">
        <f>D360</f>
        <v>VISITA A BASE</v>
      </c>
      <c r="E381" s="16" t="str">
        <f>E360</f>
        <v>VEICULO SINDICATO</v>
      </c>
      <c r="F381" s="17">
        <f>SUM(F360:F379)</f>
        <v>1700</v>
      </c>
      <c r="G381" s="17">
        <f>SUM(G360:G379)</f>
        <v>0</v>
      </c>
      <c r="H381" s="22">
        <f>SUM(H360:H380)</f>
        <v>5</v>
      </c>
      <c r="I381" s="139"/>
    </row>
    <row r="382" spans="1:9" outlineLevel="1" x14ac:dyDescent="0.25">
      <c r="A382" s="23"/>
      <c r="B382" s="18"/>
      <c r="C382" s="18" t="str">
        <f t="shared" ref="C382:E390" si="9">C361</f>
        <v>VOTORANTIM/SALTO DE PIRAPORA</v>
      </c>
      <c r="D382" s="18" t="str">
        <f t="shared" si="9"/>
        <v>VISITA A BASE</v>
      </c>
      <c r="E382" s="18" t="str">
        <f t="shared" si="9"/>
        <v>VEICULO SINDICATO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8" t="str">
        <f t="shared" si="9"/>
        <v>BURI/ITAPEVA</v>
      </c>
      <c r="D383" s="18" t="str">
        <f t="shared" si="9"/>
        <v>TRABALHO DE BASE</v>
      </c>
      <c r="E383" s="18" t="str">
        <f t="shared" si="9"/>
        <v>VEICULO SINDICATO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8" t="str">
        <f t="shared" si="9"/>
        <v>ITU</v>
      </c>
      <c r="D384" s="18" t="str">
        <f t="shared" si="9"/>
        <v>VISITA A BASE</v>
      </c>
      <c r="E384" s="18" t="str">
        <f t="shared" si="9"/>
        <v>VEICULO SINDICATO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8" t="str">
        <f t="shared" si="9"/>
        <v>CONCHAS</v>
      </c>
      <c r="D385" s="18" t="str">
        <f t="shared" si="9"/>
        <v>VISITA A BASE</v>
      </c>
      <c r="E385" s="18" t="str">
        <f t="shared" si="9"/>
        <v>VEICULO SINDICATO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>
        <f t="shared" si="9"/>
        <v>0</v>
      </c>
      <c r="D386" s="18">
        <f>D365</f>
        <v>0</v>
      </c>
      <c r="E386" s="18">
        <f t="shared" si="9"/>
        <v>0</v>
      </c>
      <c r="F386" s="19"/>
      <c r="G386" s="19"/>
      <c r="H386" s="24"/>
      <c r="I386" s="139"/>
    </row>
    <row r="387" spans="1:9" outlineLevel="1" x14ac:dyDescent="0.25">
      <c r="A387" s="23"/>
      <c r="B387" s="18"/>
      <c r="C387" s="18">
        <f t="shared" si="9"/>
        <v>0</v>
      </c>
      <c r="D387" s="18">
        <f>D366</f>
        <v>0</v>
      </c>
      <c r="E387" s="18">
        <f t="shared" si="9"/>
        <v>0</v>
      </c>
      <c r="F387" s="19"/>
      <c r="G387" s="19"/>
      <c r="H387" s="24"/>
      <c r="I387" s="139"/>
    </row>
    <row r="388" spans="1:9" outlineLevel="1" x14ac:dyDescent="0.25">
      <c r="A388" s="23"/>
      <c r="B388" s="18"/>
      <c r="C388" s="18">
        <f t="shared" si="9"/>
        <v>0</v>
      </c>
      <c r="D388" s="18">
        <f>D367</f>
        <v>0</v>
      </c>
      <c r="E388" s="18">
        <f t="shared" si="9"/>
        <v>0</v>
      </c>
      <c r="F388" s="19"/>
      <c r="G388" s="19"/>
      <c r="H388" s="24"/>
      <c r="I388" s="139"/>
    </row>
    <row r="389" spans="1:9" outlineLevel="1" x14ac:dyDescent="0.25">
      <c r="A389" s="23"/>
      <c r="B389" s="18"/>
      <c r="C389" s="18">
        <f t="shared" si="9"/>
        <v>0</v>
      </c>
      <c r="D389" s="18">
        <f>D368</f>
        <v>0</v>
      </c>
      <c r="E389" s="18">
        <f t="shared" si="9"/>
        <v>0</v>
      </c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>
        <f t="shared" si="9"/>
        <v>0</v>
      </c>
      <c r="D390" s="26">
        <f>D369</f>
        <v>0</v>
      </c>
      <c r="E390" s="26">
        <f t="shared" si="9"/>
        <v>0</v>
      </c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ORLANDO DE SOUSA PIRES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TESOUREIRO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1</v>
      </c>
      <c r="B398" s="37" t="s">
        <v>42</v>
      </c>
      <c r="C398" s="37" t="s">
        <v>47</v>
      </c>
      <c r="D398" s="38" t="s">
        <v>44</v>
      </c>
      <c r="E398" s="38" t="s">
        <v>45</v>
      </c>
      <c r="F398" s="39">
        <v>300</v>
      </c>
      <c r="G398" s="39"/>
      <c r="H398" s="38">
        <v>1</v>
      </c>
      <c r="I398" s="139"/>
    </row>
    <row r="399" spans="1:9" outlineLevel="1" x14ac:dyDescent="0.25">
      <c r="A399" s="37">
        <v>7</v>
      </c>
      <c r="B399" s="37" t="s">
        <v>42</v>
      </c>
      <c r="C399" s="37" t="s">
        <v>68</v>
      </c>
      <c r="D399" s="38" t="s">
        <v>44</v>
      </c>
      <c r="E399" s="38" t="s">
        <v>45</v>
      </c>
      <c r="F399" s="39">
        <v>400</v>
      </c>
      <c r="G399" s="39"/>
      <c r="H399" s="38">
        <v>1</v>
      </c>
      <c r="I399" s="139"/>
    </row>
    <row r="400" spans="1:9" outlineLevel="1" x14ac:dyDescent="0.25">
      <c r="A400" s="37">
        <v>14</v>
      </c>
      <c r="B400" s="37" t="s">
        <v>42</v>
      </c>
      <c r="C400" s="37" t="s">
        <v>57</v>
      </c>
      <c r="D400" s="38" t="s">
        <v>44</v>
      </c>
      <c r="E400" s="38" t="s">
        <v>45</v>
      </c>
      <c r="F400" s="39">
        <v>350</v>
      </c>
      <c r="G400" s="39"/>
      <c r="H400" s="38">
        <v>1</v>
      </c>
      <c r="I400" s="139"/>
    </row>
    <row r="401" spans="1:9" outlineLevel="1" x14ac:dyDescent="0.25">
      <c r="A401" s="37">
        <v>21</v>
      </c>
      <c r="B401" s="37" t="s">
        <v>42</v>
      </c>
      <c r="C401" s="37" t="s">
        <v>99</v>
      </c>
      <c r="D401" s="38" t="s">
        <v>44</v>
      </c>
      <c r="E401" s="38" t="s">
        <v>45</v>
      </c>
      <c r="F401" s="39">
        <v>300</v>
      </c>
      <c r="G401" s="39"/>
      <c r="H401" s="38">
        <v>1</v>
      </c>
      <c r="I401" s="139"/>
    </row>
    <row r="402" spans="1:9" outlineLevel="1" x14ac:dyDescent="0.25">
      <c r="A402" s="37">
        <v>27</v>
      </c>
      <c r="B402" s="37" t="s">
        <v>42</v>
      </c>
      <c r="C402" s="37" t="s">
        <v>67</v>
      </c>
      <c r="D402" s="38" t="s">
        <v>44</v>
      </c>
      <c r="E402" s="38" t="s">
        <v>45</v>
      </c>
      <c r="F402" s="39">
        <v>300</v>
      </c>
      <c r="G402" s="39"/>
      <c r="H402" s="38">
        <v>1</v>
      </c>
      <c r="I402" s="139"/>
    </row>
    <row r="403" spans="1:9" outlineLevel="1" x14ac:dyDescent="0.25">
      <c r="A403" s="37">
        <v>29</v>
      </c>
      <c r="B403" s="37" t="s">
        <v>42</v>
      </c>
      <c r="C403" s="37" t="s">
        <v>47</v>
      </c>
      <c r="D403" s="38" t="s">
        <v>63</v>
      </c>
      <c r="E403" s="38" t="s">
        <v>45</v>
      </c>
      <c r="F403" s="39">
        <v>300</v>
      </c>
      <c r="G403" s="39"/>
      <c r="H403" s="38">
        <v>1</v>
      </c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ITU</v>
      </c>
      <c r="D419" s="44" t="str">
        <f>D398</f>
        <v>VISITA A BASE</v>
      </c>
      <c r="E419" s="44" t="str">
        <f>E398</f>
        <v>VEICULO SINDICATO</v>
      </c>
      <c r="F419" s="45">
        <f>SUM(F398:F417)</f>
        <v>1950</v>
      </c>
      <c r="G419" s="45">
        <f>SUM(G398:G417)</f>
        <v>0</v>
      </c>
      <c r="H419" s="46">
        <f>SUM(H398:H418)</f>
        <v>6</v>
      </c>
      <c r="I419" s="139"/>
    </row>
    <row r="420" spans="1:9" outlineLevel="1" x14ac:dyDescent="0.25">
      <c r="A420" s="47"/>
      <c r="B420" s="113"/>
      <c r="C420" s="48" t="str">
        <f t="shared" ref="C420:E428" si="10">C399</f>
        <v>CESARIO LANGE</v>
      </c>
      <c r="D420" s="48" t="str">
        <f t="shared" si="10"/>
        <v>VISITA A BASE</v>
      </c>
      <c r="E420" s="48" t="str">
        <f t="shared" si="10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si="10"/>
        <v>TIETE</v>
      </c>
      <c r="D421" s="48" t="str">
        <f t="shared" si="10"/>
        <v>VISITA A BASE</v>
      </c>
      <c r="E421" s="48" t="str">
        <f t="shared" si="10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si="10"/>
        <v>IPERÓ</v>
      </c>
      <c r="D422" s="48" t="str">
        <f t="shared" si="10"/>
        <v>VISITA A BASE</v>
      </c>
      <c r="E422" s="48" t="str">
        <f t="shared" si="10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 t="str">
        <f t="shared" si="10"/>
        <v>BOITUVA</v>
      </c>
      <c r="D423" s="48" t="str">
        <f t="shared" si="10"/>
        <v>VISITA A BASE</v>
      </c>
      <c r="E423" s="48" t="str">
        <f t="shared" si="10"/>
        <v>VEICULO SINDICATO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 t="str">
        <f t="shared" si="10"/>
        <v>ITU</v>
      </c>
      <c r="D424" s="48" t="str">
        <f t="shared" si="10"/>
        <v>TRABALHO DE BASE</v>
      </c>
      <c r="E424" s="48" t="str">
        <f t="shared" si="10"/>
        <v>VEICULO SINDICATO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>
        <f t="shared" si="10"/>
        <v>0</v>
      </c>
      <c r="D425" s="48">
        <f t="shared" si="10"/>
        <v>0</v>
      </c>
      <c r="E425" s="48">
        <f t="shared" si="10"/>
        <v>0</v>
      </c>
      <c r="F425" s="49"/>
      <c r="G425" s="49"/>
      <c r="H425" s="50"/>
      <c r="I425" s="139"/>
    </row>
    <row r="426" spans="1:9" outlineLevel="1" x14ac:dyDescent="0.25">
      <c r="A426" s="47"/>
      <c r="B426" s="113"/>
      <c r="C426" s="48">
        <f t="shared" si="10"/>
        <v>0</v>
      </c>
      <c r="D426" s="48">
        <f t="shared" si="10"/>
        <v>0</v>
      </c>
      <c r="E426" s="48">
        <f t="shared" si="10"/>
        <v>0</v>
      </c>
      <c r="F426" s="49"/>
      <c r="G426" s="49"/>
      <c r="H426" s="50"/>
      <c r="I426" s="139"/>
    </row>
    <row r="427" spans="1:9" outlineLevel="1" x14ac:dyDescent="0.25">
      <c r="A427" s="47"/>
      <c r="B427" s="113"/>
      <c r="C427" s="48">
        <f t="shared" si="10"/>
        <v>0</v>
      </c>
      <c r="D427" s="48">
        <f t="shared" si="10"/>
        <v>0</v>
      </c>
      <c r="E427" s="48">
        <f t="shared" si="10"/>
        <v>0</v>
      </c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>
        <f t="shared" si="10"/>
        <v>0</v>
      </c>
      <c r="D428" s="52">
        <f t="shared" si="10"/>
        <v>0</v>
      </c>
      <c r="E428" s="52">
        <f t="shared" si="10"/>
        <v>0</v>
      </c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ORLANDO DE SOUSA PIRES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TESOUREIRO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4</v>
      </c>
      <c r="B436" s="63" t="s">
        <v>42</v>
      </c>
      <c r="C436" s="63" t="s">
        <v>53</v>
      </c>
      <c r="D436" s="64" t="s">
        <v>44</v>
      </c>
      <c r="E436" s="64" t="s">
        <v>45</v>
      </c>
      <c r="F436" s="65">
        <v>400</v>
      </c>
      <c r="G436" s="65"/>
      <c r="H436" s="64">
        <v>1</v>
      </c>
      <c r="I436" s="139"/>
    </row>
    <row r="437" spans="1:9" outlineLevel="1" x14ac:dyDescent="0.25">
      <c r="A437" s="63">
        <v>11</v>
      </c>
      <c r="B437" s="63" t="s">
        <v>42</v>
      </c>
      <c r="C437" s="63" t="s">
        <v>46</v>
      </c>
      <c r="D437" s="64" t="s">
        <v>44</v>
      </c>
      <c r="E437" s="64" t="s">
        <v>45</v>
      </c>
      <c r="F437" s="65">
        <v>300</v>
      </c>
      <c r="G437" s="65"/>
      <c r="H437" s="64">
        <v>1</v>
      </c>
      <c r="I437" s="139"/>
    </row>
    <row r="438" spans="1:9" outlineLevel="1" x14ac:dyDescent="0.25">
      <c r="A438" s="63">
        <v>12</v>
      </c>
      <c r="B438" s="63" t="s">
        <v>42</v>
      </c>
      <c r="C438" s="63" t="s">
        <v>69</v>
      </c>
      <c r="D438" s="64" t="s">
        <v>44</v>
      </c>
      <c r="E438" s="64" t="s">
        <v>45</v>
      </c>
      <c r="F438" s="65">
        <v>400</v>
      </c>
      <c r="G438" s="65"/>
      <c r="H438" s="64">
        <v>1</v>
      </c>
      <c r="I438" s="139"/>
    </row>
    <row r="439" spans="1:9" outlineLevel="1" x14ac:dyDescent="0.25">
      <c r="A439" s="63">
        <v>18</v>
      </c>
      <c r="B439" s="63" t="s">
        <v>42</v>
      </c>
      <c r="C439" s="63" t="s">
        <v>59</v>
      </c>
      <c r="D439" s="64" t="s">
        <v>44</v>
      </c>
      <c r="E439" s="64" t="s">
        <v>45</v>
      </c>
      <c r="F439" s="65">
        <v>400</v>
      </c>
      <c r="G439" s="65"/>
      <c r="H439" s="64">
        <v>1</v>
      </c>
      <c r="I439" s="139"/>
    </row>
    <row r="440" spans="1:9" outlineLevel="1" x14ac:dyDescent="0.25">
      <c r="A440" s="63"/>
      <c r="B440" s="63"/>
      <c r="C440" s="63"/>
      <c r="D440" s="64"/>
      <c r="E440" s="64"/>
      <c r="F440" s="65"/>
      <c r="G440" s="65"/>
      <c r="H440" s="64"/>
      <c r="I440" s="139"/>
    </row>
    <row r="441" spans="1:9" outlineLevel="1" x14ac:dyDescent="0.25">
      <c r="A441" s="63"/>
      <c r="B441" s="63"/>
      <c r="C441" s="63"/>
      <c r="D441" s="64"/>
      <c r="E441" s="64"/>
      <c r="F441" s="65"/>
      <c r="G441" s="65"/>
      <c r="H441" s="64"/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CONCHAS</v>
      </c>
      <c r="D457" s="70" t="str">
        <f>D436</f>
        <v>VISITA A BASE</v>
      </c>
      <c r="E457" s="70" t="str">
        <f>E436</f>
        <v>VEICULO SINDICATO</v>
      </c>
      <c r="F457" s="71">
        <f>SUM(F436:F455)</f>
        <v>1500</v>
      </c>
      <c r="G457" s="71">
        <f>SUM(G436:G455)</f>
        <v>0</v>
      </c>
      <c r="H457" s="72">
        <f>SUM(H436:H456)</f>
        <v>4</v>
      </c>
      <c r="I457" s="139"/>
    </row>
    <row r="458" spans="1:9" outlineLevel="1" x14ac:dyDescent="0.25">
      <c r="A458" s="73"/>
      <c r="B458" s="74"/>
      <c r="C458" s="74" t="str">
        <f t="shared" ref="C458:E466" si="11">C437</f>
        <v>SALTO DE PIRAPORA</v>
      </c>
      <c r="D458" s="74" t="str">
        <f t="shared" si="11"/>
        <v>VISITA A BASE</v>
      </c>
      <c r="E458" s="74" t="str">
        <f t="shared" si="11"/>
        <v>VEICULO SINDICATO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si="11"/>
        <v>LARANJAL PAULISTA</v>
      </c>
      <c r="D459" s="74" t="str">
        <f t="shared" si="11"/>
        <v>VISITA A BASE</v>
      </c>
      <c r="E459" s="74" t="str">
        <f t="shared" si="11"/>
        <v>VEICULO SINDICATO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 t="str">
        <f t="shared" si="11"/>
        <v>ITAPORANGA</v>
      </c>
      <c r="D460" s="74" t="str">
        <f t="shared" si="11"/>
        <v>VISITA A BASE</v>
      </c>
      <c r="E460" s="74" t="str">
        <f t="shared" si="11"/>
        <v>VEICULO SINDICATO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>
        <f t="shared" si="11"/>
        <v>0</v>
      </c>
      <c r="D461" s="74">
        <f t="shared" si="11"/>
        <v>0</v>
      </c>
      <c r="E461" s="74">
        <f t="shared" si="11"/>
        <v>0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>
        <f t="shared" si="11"/>
        <v>0</v>
      </c>
      <c r="D462" s="74">
        <f t="shared" si="11"/>
        <v>0</v>
      </c>
      <c r="E462" s="74">
        <f t="shared" si="11"/>
        <v>0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si="11"/>
        <v>0</v>
      </c>
      <c r="D463" s="74">
        <f t="shared" si="11"/>
        <v>0</v>
      </c>
      <c r="E463" s="74">
        <f t="shared" si="11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si="11"/>
        <v>0</v>
      </c>
      <c r="D464" s="74">
        <f t="shared" si="11"/>
        <v>0</v>
      </c>
      <c r="E464" s="74">
        <f t="shared" si="11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si="11"/>
        <v>0</v>
      </c>
      <c r="D465" s="74">
        <f t="shared" si="11"/>
        <v>0</v>
      </c>
      <c r="E465" s="74">
        <f t="shared" si="11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si="11"/>
        <v>0</v>
      </c>
      <c r="D466" s="78">
        <f t="shared" si="11"/>
        <v>0</v>
      </c>
      <c r="E466" s="78">
        <f t="shared" si="11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mergeCells count="22">
    <mergeCell ref="A467:B467"/>
    <mergeCell ref="A351:B351"/>
    <mergeCell ref="I354:I466"/>
    <mergeCell ref="A380:H380"/>
    <mergeCell ref="A418:H418"/>
    <mergeCell ref="A456:H456"/>
    <mergeCell ref="A235:B235"/>
    <mergeCell ref="I238:I350"/>
    <mergeCell ref="A264:H264"/>
    <mergeCell ref="A302:H302"/>
    <mergeCell ref="A340:H340"/>
    <mergeCell ref="A119:B119"/>
    <mergeCell ref="I122:I234"/>
    <mergeCell ref="A148:H148"/>
    <mergeCell ref="A186:H186"/>
    <mergeCell ref="A224:H224"/>
    <mergeCell ref="A1:G1"/>
    <mergeCell ref="A2:G2"/>
    <mergeCell ref="I6:I118"/>
    <mergeCell ref="A32:H32"/>
    <mergeCell ref="A70:H70"/>
    <mergeCell ref="A108:H10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7"/>
  <sheetViews>
    <sheetView topLeftCell="A79" workbookViewId="0">
      <selection activeCell="D92" sqref="D92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26.42578125" customWidth="1"/>
    <col min="4" max="4" width="21.85546875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1'!B138</f>
        <v>SERGIO RICARDO DOS SANTOS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1'!F138</f>
        <v>PRESIDENTE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9</v>
      </c>
      <c r="B12" s="11" t="s">
        <v>42</v>
      </c>
      <c r="C12" s="11" t="s">
        <v>53</v>
      </c>
      <c r="D12" s="12" t="s">
        <v>63</v>
      </c>
      <c r="E12" s="12" t="s">
        <v>45</v>
      </c>
      <c r="F12" s="13">
        <v>400</v>
      </c>
      <c r="G12" s="13"/>
      <c r="H12" s="12">
        <v>1</v>
      </c>
      <c r="I12" s="139"/>
    </row>
    <row r="13" spans="1:9" outlineLevel="1" x14ac:dyDescent="0.25">
      <c r="A13" s="11">
        <v>11</v>
      </c>
      <c r="B13" s="11" t="s">
        <v>42</v>
      </c>
      <c r="C13" s="11" t="s">
        <v>47</v>
      </c>
      <c r="D13" s="12" t="s">
        <v>44</v>
      </c>
      <c r="E13" s="12" t="s">
        <v>45</v>
      </c>
      <c r="F13" s="13">
        <v>300</v>
      </c>
      <c r="G13" s="13"/>
      <c r="H13" s="12">
        <v>1</v>
      </c>
      <c r="I13" s="139"/>
    </row>
    <row r="14" spans="1:9" outlineLevel="1" x14ac:dyDescent="0.25">
      <c r="A14" s="11">
        <v>16</v>
      </c>
      <c r="B14" s="11" t="s">
        <v>42</v>
      </c>
      <c r="C14" s="11" t="s">
        <v>61</v>
      </c>
      <c r="D14" s="12" t="s">
        <v>90</v>
      </c>
      <c r="E14" s="12" t="s">
        <v>45</v>
      </c>
      <c r="F14" s="13">
        <v>350</v>
      </c>
      <c r="G14" s="13"/>
      <c r="H14" s="12">
        <v>1</v>
      </c>
      <c r="I14" s="139"/>
    </row>
    <row r="15" spans="1:9" outlineLevel="1" x14ac:dyDescent="0.25">
      <c r="A15" s="11">
        <v>17</v>
      </c>
      <c r="B15" s="11" t="s">
        <v>42</v>
      </c>
      <c r="C15" s="11" t="s">
        <v>54</v>
      </c>
      <c r="D15" s="12" t="s">
        <v>63</v>
      </c>
      <c r="E15" s="12" t="s">
        <v>45</v>
      </c>
      <c r="F15" s="13">
        <v>400</v>
      </c>
      <c r="G15" s="13"/>
      <c r="H15" s="12">
        <v>1</v>
      </c>
      <c r="I15" s="139"/>
    </row>
    <row r="16" spans="1:9" outlineLevel="1" x14ac:dyDescent="0.25">
      <c r="A16" s="11">
        <v>23</v>
      </c>
      <c r="B16" s="11" t="s">
        <v>42</v>
      </c>
      <c r="C16" s="11" t="s">
        <v>61</v>
      </c>
      <c r="D16" s="12" t="s">
        <v>64</v>
      </c>
      <c r="E16" s="12" t="s">
        <v>45</v>
      </c>
      <c r="F16" s="13">
        <v>350</v>
      </c>
      <c r="G16" s="13"/>
      <c r="H16" s="12">
        <v>1</v>
      </c>
      <c r="I16" s="139"/>
    </row>
    <row r="17" spans="1:9" outlineLevel="1" x14ac:dyDescent="0.25">
      <c r="A17" s="11">
        <v>25</v>
      </c>
      <c r="B17" s="11" t="s">
        <v>42</v>
      </c>
      <c r="C17" s="11" t="s">
        <v>110</v>
      </c>
      <c r="D17" s="12" t="s">
        <v>44</v>
      </c>
      <c r="E17" s="12" t="s">
        <v>45</v>
      </c>
      <c r="F17" s="13">
        <v>400</v>
      </c>
      <c r="G17" s="13"/>
      <c r="H17" s="12">
        <v>1</v>
      </c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>
        <v>1</v>
      </c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CONCHAS</v>
      </c>
      <c r="D33" s="16" t="str">
        <f>D12</f>
        <v>TRABALHO DE BASE</v>
      </c>
      <c r="E33" s="16" t="str">
        <f>E12</f>
        <v>VEICULO SINDICATO</v>
      </c>
      <c r="F33" s="17">
        <f>SUM(F12:F31)</f>
        <v>2200</v>
      </c>
      <c r="G33" s="17">
        <f>SUM(G12:G31)</f>
        <v>0</v>
      </c>
      <c r="H33" s="22">
        <f>SUM(H12:H32)</f>
        <v>7</v>
      </c>
      <c r="I33" s="139"/>
    </row>
    <row r="34" spans="1:9" outlineLevel="1" x14ac:dyDescent="0.25">
      <c r="A34" s="23"/>
      <c r="B34" s="18"/>
      <c r="C34" s="18" t="str">
        <f t="shared" ref="C34:E42" si="0">C13</f>
        <v>ITU</v>
      </c>
      <c r="D34" s="18" t="str">
        <f t="shared" si="0"/>
        <v>VISITA A BASE</v>
      </c>
      <c r="E34" s="18" t="str">
        <f t="shared" si="0"/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SÃO PAULO</v>
      </c>
      <c r="D35" s="18" t="str">
        <f t="shared" si="0"/>
        <v>REUNIÃO SINDICAL</v>
      </c>
      <c r="E35" s="18" t="str">
        <f t="shared" si="0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ITAPEVA</v>
      </c>
      <c r="D36" s="18" t="str">
        <f t="shared" si="0"/>
        <v>TRABALHO DE BASE</v>
      </c>
      <c r="E36" s="18" t="str">
        <f t="shared" si="0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 t="str">
        <f t="shared" si="0"/>
        <v>SÃO PAULO</v>
      </c>
      <c r="D37" s="18" t="str">
        <f t="shared" si="0"/>
        <v>SERVIÇOS DIVERSOS</v>
      </c>
      <c r="E37" s="18" t="str">
        <f t="shared" si="0"/>
        <v>VEICULO SINDICATO</v>
      </c>
      <c r="F37" s="19"/>
      <c r="G37" s="19"/>
      <c r="H37" s="24"/>
      <c r="I37" s="139"/>
    </row>
    <row r="38" spans="1:9" outlineLevel="1" x14ac:dyDescent="0.25">
      <c r="A38" s="23"/>
      <c r="B38" s="18"/>
      <c r="C38" s="18" t="str">
        <f t="shared" si="0"/>
        <v>CAPAO BONITO</v>
      </c>
      <c r="D38" s="18" t="str">
        <f>D17</f>
        <v>VISITA A BASE</v>
      </c>
      <c r="E38" s="18" t="str">
        <f t="shared" si="0"/>
        <v>VEICULO SINDICATO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0"/>
        <v>0</v>
      </c>
      <c r="D39" s="18">
        <f>D18</f>
        <v>0</v>
      </c>
      <c r="E39" s="18">
        <f t="shared" si="0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0"/>
        <v>0</v>
      </c>
      <c r="D40" s="18">
        <f>D19</f>
        <v>0</v>
      </c>
      <c r="E40" s="18">
        <f t="shared" si="0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0"/>
        <v>0</v>
      </c>
      <c r="D41" s="18">
        <f>D20</f>
        <v>0</v>
      </c>
      <c r="E41" s="18">
        <f t="shared" si="0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0"/>
        <v>0</v>
      </c>
      <c r="D42" s="26">
        <f>D21</f>
        <v>0</v>
      </c>
      <c r="E42" s="26">
        <f t="shared" si="0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SERGIO RICARDO DOS SANTOS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PRESIDENTE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5</v>
      </c>
      <c r="B50" s="37" t="s">
        <v>42</v>
      </c>
      <c r="C50" s="37" t="s">
        <v>112</v>
      </c>
      <c r="D50" s="38" t="s">
        <v>113</v>
      </c>
      <c r="E50" s="38" t="s">
        <v>45</v>
      </c>
      <c r="F50" s="39">
        <v>350</v>
      </c>
      <c r="G50" s="39">
        <v>127.6</v>
      </c>
      <c r="H50" s="38">
        <v>1</v>
      </c>
      <c r="I50" s="139"/>
    </row>
    <row r="51" spans="1:9" outlineLevel="1" x14ac:dyDescent="0.25">
      <c r="A51" s="37">
        <v>7</v>
      </c>
      <c r="B51" s="37" t="s">
        <v>42</v>
      </c>
      <c r="C51" s="37" t="s">
        <v>66</v>
      </c>
      <c r="D51" s="38" t="s">
        <v>44</v>
      </c>
      <c r="E51" s="38" t="s">
        <v>45</v>
      </c>
      <c r="F51" s="39">
        <v>400</v>
      </c>
      <c r="G51" s="39"/>
      <c r="H51" s="38">
        <v>1</v>
      </c>
      <c r="I51" s="139"/>
    </row>
    <row r="52" spans="1:9" outlineLevel="1" x14ac:dyDescent="0.25">
      <c r="A52" s="37">
        <v>12</v>
      </c>
      <c r="B52" s="37" t="s">
        <v>42</v>
      </c>
      <c r="C52" s="37" t="s">
        <v>112</v>
      </c>
      <c r="D52" s="38" t="s">
        <v>90</v>
      </c>
      <c r="E52" s="38" t="s">
        <v>45</v>
      </c>
      <c r="F52" s="39">
        <v>350</v>
      </c>
      <c r="G52" s="39">
        <v>27.6</v>
      </c>
      <c r="H52" s="38">
        <v>1</v>
      </c>
      <c r="I52" s="139"/>
    </row>
    <row r="53" spans="1:9" outlineLevel="1" x14ac:dyDescent="0.25">
      <c r="A53" s="37">
        <v>19</v>
      </c>
      <c r="B53" s="37" t="s">
        <v>42</v>
      </c>
      <c r="C53" s="37" t="s">
        <v>61</v>
      </c>
      <c r="D53" s="38" t="s">
        <v>71</v>
      </c>
      <c r="E53" s="38" t="s">
        <v>45</v>
      </c>
      <c r="F53" s="39">
        <v>350</v>
      </c>
      <c r="G53" s="39">
        <v>54</v>
      </c>
      <c r="H53" s="38">
        <v>1</v>
      </c>
      <c r="I53" s="139"/>
    </row>
    <row r="54" spans="1:9" outlineLevel="1" x14ac:dyDescent="0.25">
      <c r="A54" s="37">
        <v>20</v>
      </c>
      <c r="B54" s="37" t="s">
        <v>42</v>
      </c>
      <c r="C54" s="37" t="s">
        <v>61</v>
      </c>
      <c r="D54" s="38" t="s">
        <v>64</v>
      </c>
      <c r="E54" s="38" t="s">
        <v>45</v>
      </c>
      <c r="F54" s="39">
        <v>350</v>
      </c>
      <c r="G54" s="39">
        <v>134.9</v>
      </c>
      <c r="H54" s="38">
        <v>1</v>
      </c>
      <c r="I54" s="139"/>
    </row>
    <row r="55" spans="1:9" outlineLevel="1" x14ac:dyDescent="0.25">
      <c r="A55" s="37">
        <v>27</v>
      </c>
      <c r="B55" s="37" t="s">
        <v>42</v>
      </c>
      <c r="C55" s="37" t="s">
        <v>70</v>
      </c>
      <c r="D55" s="38" t="s">
        <v>44</v>
      </c>
      <c r="E55" s="38" t="s">
        <v>45</v>
      </c>
      <c r="F55" s="39">
        <v>400</v>
      </c>
      <c r="G55" s="39"/>
      <c r="H55" s="38">
        <v>1</v>
      </c>
      <c r="I55" s="139"/>
    </row>
    <row r="56" spans="1:9" outlineLevel="1" x14ac:dyDescent="0.25">
      <c r="A56" s="37">
        <v>28</v>
      </c>
      <c r="B56" s="37" t="s">
        <v>42</v>
      </c>
      <c r="C56" s="37" t="s">
        <v>61</v>
      </c>
      <c r="D56" s="38" t="s">
        <v>64</v>
      </c>
      <c r="E56" s="38" t="s">
        <v>45</v>
      </c>
      <c r="F56" s="39">
        <v>350</v>
      </c>
      <c r="G56" s="39"/>
      <c r="H56" s="38">
        <v>1</v>
      </c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JUNDIAI</v>
      </c>
      <c r="D71" s="44" t="str">
        <f>D50</f>
        <v>RETORNO DE REUNIAO</v>
      </c>
      <c r="E71" s="44" t="str">
        <f>E50</f>
        <v>VEICULO SINDICATO</v>
      </c>
      <c r="F71" s="45">
        <f>SUM(F50:F69)</f>
        <v>2550</v>
      </c>
      <c r="G71" s="45">
        <f>SUM(G50:G69)</f>
        <v>344.1</v>
      </c>
      <c r="H71" s="46">
        <f>SUM(H50:H70)</f>
        <v>7</v>
      </c>
      <c r="I71" s="139"/>
    </row>
    <row r="72" spans="1:9" outlineLevel="1" x14ac:dyDescent="0.25">
      <c r="A72" s="47"/>
      <c r="B72" s="113"/>
      <c r="C72" s="48" t="str">
        <f t="shared" ref="C72:E80" si="1">C51</f>
        <v>ITARARÉ</v>
      </c>
      <c r="D72" s="48" t="str">
        <f t="shared" si="1"/>
        <v>VISITA A BASE</v>
      </c>
      <c r="E72" s="48" t="str">
        <f t="shared" si="1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1"/>
        <v>JUNDIAI</v>
      </c>
      <c r="D73" s="48" t="str">
        <f t="shared" si="1"/>
        <v>REUNIÃO SINDICAL</v>
      </c>
      <c r="E73" s="48" t="str">
        <f t="shared" si="1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1"/>
        <v>SÃO PAULO</v>
      </c>
      <c r="D74" s="48" t="str">
        <f t="shared" si="1"/>
        <v>FEDERAÇÃO</v>
      </c>
      <c r="E74" s="48" t="str">
        <f t="shared" si="1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 t="str">
        <f t="shared" si="1"/>
        <v>SÃO PAULO</v>
      </c>
      <c r="D75" s="48" t="str">
        <f t="shared" si="1"/>
        <v>SERVIÇOS DIVERSOS</v>
      </c>
      <c r="E75" s="48" t="str">
        <f t="shared" si="1"/>
        <v>VEICULO SINDICATO</v>
      </c>
      <c r="F75" s="49"/>
      <c r="G75" s="49"/>
      <c r="H75" s="50"/>
      <c r="I75" s="139"/>
    </row>
    <row r="76" spans="1:9" outlineLevel="1" x14ac:dyDescent="0.25">
      <c r="A76" s="47"/>
      <c r="B76" s="113"/>
      <c r="C76" s="48" t="str">
        <f t="shared" si="1"/>
        <v>TATUI</v>
      </c>
      <c r="D76" s="48" t="str">
        <f t="shared" si="1"/>
        <v>VISITA A BASE</v>
      </c>
      <c r="E76" s="48" t="str">
        <f t="shared" si="1"/>
        <v>VEICULO SINDICATO</v>
      </c>
      <c r="F76" s="49"/>
      <c r="G76" s="49"/>
      <c r="H76" s="50"/>
      <c r="I76" s="139"/>
    </row>
    <row r="77" spans="1:9" outlineLevel="1" x14ac:dyDescent="0.25">
      <c r="A77" s="47"/>
      <c r="B77" s="113"/>
      <c r="C77" s="48" t="str">
        <f t="shared" si="1"/>
        <v>SÃO PAULO</v>
      </c>
      <c r="D77" s="48" t="str">
        <f t="shared" si="1"/>
        <v>SERVIÇOS DIVERSOS</v>
      </c>
      <c r="E77" s="48" t="str">
        <f t="shared" si="1"/>
        <v>VEICULO SINDICATO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1"/>
        <v>0</v>
      </c>
      <c r="D78" s="48">
        <f t="shared" si="1"/>
        <v>0</v>
      </c>
      <c r="E78" s="48">
        <f t="shared" si="1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1"/>
        <v>0</v>
      </c>
      <c r="D79" s="48">
        <f t="shared" si="1"/>
        <v>0</v>
      </c>
      <c r="E79" s="48">
        <f t="shared" si="1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1"/>
        <v>0</v>
      </c>
      <c r="D80" s="52">
        <f t="shared" si="1"/>
        <v>0</v>
      </c>
      <c r="E80" s="52">
        <f t="shared" si="1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SERGIO RICARDO DOS SANTOS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PRESIDENTE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4</v>
      </c>
      <c r="B88" s="63" t="s">
        <v>42</v>
      </c>
      <c r="C88" s="63" t="s">
        <v>52</v>
      </c>
      <c r="D88" s="64" t="s">
        <v>44</v>
      </c>
      <c r="E88" s="64" t="s">
        <v>45</v>
      </c>
      <c r="F88" s="65">
        <v>400</v>
      </c>
      <c r="G88" s="65"/>
      <c r="H88" s="64">
        <v>1</v>
      </c>
      <c r="I88" s="139"/>
    </row>
    <row r="89" spans="1:9" outlineLevel="1" x14ac:dyDescent="0.25">
      <c r="A89" s="63">
        <v>13</v>
      </c>
      <c r="B89" s="63" t="s">
        <v>42</v>
      </c>
      <c r="C89" s="63" t="s">
        <v>49</v>
      </c>
      <c r="D89" s="64" t="s">
        <v>63</v>
      </c>
      <c r="E89" s="64" t="s">
        <v>45</v>
      </c>
      <c r="F89" s="65">
        <v>300</v>
      </c>
      <c r="G89" s="65">
        <v>73.849999999999994</v>
      </c>
      <c r="H89" s="64">
        <v>1</v>
      </c>
      <c r="I89" s="139"/>
    </row>
    <row r="90" spans="1:9" outlineLevel="1" x14ac:dyDescent="0.25">
      <c r="A90" s="63">
        <v>15</v>
      </c>
      <c r="B90" s="63" t="s">
        <v>42</v>
      </c>
      <c r="C90" s="63" t="s">
        <v>61</v>
      </c>
      <c r="D90" s="64" t="s">
        <v>64</v>
      </c>
      <c r="E90" s="64" t="s">
        <v>45</v>
      </c>
      <c r="F90" s="65">
        <v>350</v>
      </c>
      <c r="G90" s="65"/>
      <c r="H90" s="64">
        <v>1</v>
      </c>
      <c r="I90" s="139"/>
    </row>
    <row r="91" spans="1:9" outlineLevel="1" x14ac:dyDescent="0.25">
      <c r="A91" s="63">
        <v>19</v>
      </c>
      <c r="B91" s="63" t="s">
        <v>42</v>
      </c>
      <c r="C91" s="63" t="s">
        <v>46</v>
      </c>
      <c r="D91" s="64" t="s">
        <v>63</v>
      </c>
      <c r="E91" s="64" t="s">
        <v>45</v>
      </c>
      <c r="F91" s="65">
        <v>300</v>
      </c>
      <c r="G91" s="65"/>
      <c r="H91" s="64">
        <v>1</v>
      </c>
      <c r="I91" s="139"/>
    </row>
    <row r="92" spans="1:9" outlineLevel="1" x14ac:dyDescent="0.25">
      <c r="A92" s="63">
        <v>26</v>
      </c>
      <c r="B92" s="63" t="s">
        <v>42</v>
      </c>
      <c r="C92" s="63" t="s">
        <v>86</v>
      </c>
      <c r="D92" s="64" t="s">
        <v>63</v>
      </c>
      <c r="E92" s="64" t="s">
        <v>45</v>
      </c>
      <c r="F92" s="65">
        <v>400</v>
      </c>
      <c r="G92" s="65"/>
      <c r="H92" s="64">
        <v>1</v>
      </c>
      <c r="I92" s="139"/>
    </row>
    <row r="93" spans="1:9" outlineLevel="1" x14ac:dyDescent="0.25">
      <c r="A93" s="63">
        <v>27</v>
      </c>
      <c r="B93" s="63" t="s">
        <v>42</v>
      </c>
      <c r="C93" s="63" t="s">
        <v>74</v>
      </c>
      <c r="D93" s="64" t="s">
        <v>63</v>
      </c>
      <c r="E93" s="64" t="s">
        <v>45</v>
      </c>
      <c r="F93" s="65">
        <v>300</v>
      </c>
      <c r="G93" s="65">
        <v>102.7</v>
      </c>
      <c r="H93" s="64">
        <v>1</v>
      </c>
      <c r="I93" s="139"/>
    </row>
    <row r="94" spans="1:9" outlineLevel="1" x14ac:dyDescent="0.25">
      <c r="A94" s="63">
        <v>28</v>
      </c>
      <c r="B94" s="63" t="s">
        <v>42</v>
      </c>
      <c r="C94" s="63" t="s">
        <v>43</v>
      </c>
      <c r="D94" s="64" t="s">
        <v>63</v>
      </c>
      <c r="E94" s="64" t="s">
        <v>45</v>
      </c>
      <c r="F94" s="65">
        <v>350</v>
      </c>
      <c r="G94" s="65"/>
      <c r="H94" s="64">
        <v>1</v>
      </c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CAPÃO BONITO</v>
      </c>
      <c r="D109" s="70" t="str">
        <f>D88</f>
        <v>VISITA A BASE</v>
      </c>
      <c r="E109" s="70" t="str">
        <f>E88</f>
        <v>VEICULO SINDICATO</v>
      </c>
      <c r="F109" s="71">
        <f>SUM(F88:F107)</f>
        <v>2400</v>
      </c>
      <c r="G109" s="71">
        <f>SUM(G88:G107)</f>
        <v>176.55</v>
      </c>
      <c r="H109" s="72">
        <f>SUM(H88:H108)</f>
        <v>7</v>
      </c>
      <c r="I109" s="139"/>
    </row>
    <row r="110" spans="1:9" outlineLevel="1" x14ac:dyDescent="0.25">
      <c r="A110" s="73"/>
      <c r="B110" s="74"/>
      <c r="C110" s="74" t="str">
        <f t="shared" ref="C110:E118" si="2">C89</f>
        <v>PIEDADE</v>
      </c>
      <c r="D110" s="74" t="str">
        <f t="shared" si="2"/>
        <v>TRABALHO DE BASE</v>
      </c>
      <c r="E110" s="74" t="str">
        <f t="shared" si="2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2"/>
        <v>SÃO PAULO</v>
      </c>
      <c r="D111" s="74" t="str">
        <f t="shared" si="2"/>
        <v>SERVIÇOS DIVERSOS</v>
      </c>
      <c r="E111" s="74" t="str">
        <f t="shared" si="2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 t="str">
        <f t="shared" si="2"/>
        <v>SALTO DE PIRAPORA</v>
      </c>
      <c r="D112" s="74" t="str">
        <f t="shared" si="2"/>
        <v>TRABALHO DE BASE</v>
      </c>
      <c r="E112" s="74" t="str">
        <f t="shared" si="2"/>
        <v>VEICULO SINDICATO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 t="str">
        <f t="shared" si="2"/>
        <v>ITAPEVA/ITARARÉ</v>
      </c>
      <c r="D113" s="74" t="str">
        <f t="shared" si="2"/>
        <v>TRABALHO DE BASE</v>
      </c>
      <c r="E113" s="74" t="str">
        <f t="shared" si="2"/>
        <v>VEICULO SINDICATO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 t="str">
        <f t="shared" si="2"/>
        <v>VOTORANTIM/IBIUNA</v>
      </c>
      <c r="D114" s="74" t="str">
        <f t="shared" si="2"/>
        <v>TRABALHO DE BASE</v>
      </c>
      <c r="E114" s="74" t="str">
        <f t="shared" si="2"/>
        <v>VEICULO SINDICATO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 t="str">
        <f t="shared" si="2"/>
        <v>ITAPETININGA</v>
      </c>
      <c r="D115" s="74" t="str">
        <f t="shared" si="2"/>
        <v>TRABALHO DE BASE</v>
      </c>
      <c r="E115" s="74" t="str">
        <f t="shared" si="2"/>
        <v>VEICULO SINDICATO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2"/>
        <v>0</v>
      </c>
      <c r="D116" s="74">
        <f t="shared" si="2"/>
        <v>0</v>
      </c>
      <c r="E116" s="74">
        <f t="shared" si="2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2"/>
        <v>0</v>
      </c>
      <c r="D117" s="74">
        <f t="shared" si="2"/>
        <v>0</v>
      </c>
      <c r="E117" s="74">
        <f t="shared" si="2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2"/>
        <v>0</v>
      </c>
      <c r="D118" s="78">
        <f t="shared" si="2"/>
        <v>0</v>
      </c>
      <c r="E118" s="78">
        <f t="shared" si="2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B84</f>
        <v>SERGIO RICARDO DOS SANTOS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B85</f>
        <v>PRESIDENTE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14</v>
      </c>
      <c r="B128" s="11" t="s">
        <v>42</v>
      </c>
      <c r="C128" s="11" t="s">
        <v>61</v>
      </c>
      <c r="D128" s="12" t="s">
        <v>71</v>
      </c>
      <c r="E128" s="12" t="s">
        <v>45</v>
      </c>
      <c r="F128" s="13">
        <v>350</v>
      </c>
      <c r="G128" s="13"/>
      <c r="H128" s="12">
        <v>1</v>
      </c>
      <c r="I128" s="139"/>
    </row>
    <row r="129" spans="1:9" outlineLevel="1" x14ac:dyDescent="0.25">
      <c r="A129" s="11">
        <v>12</v>
      </c>
      <c r="B129" s="11" t="s">
        <v>42</v>
      </c>
      <c r="C129" s="11" t="s">
        <v>53</v>
      </c>
      <c r="D129" s="12" t="s">
        <v>44</v>
      </c>
      <c r="E129" s="12" t="s">
        <v>45</v>
      </c>
      <c r="F129" s="13">
        <v>400</v>
      </c>
      <c r="G129" s="13"/>
      <c r="H129" s="12">
        <v>1</v>
      </c>
      <c r="I129" s="139"/>
    </row>
    <row r="130" spans="1:9" outlineLevel="1" x14ac:dyDescent="0.25">
      <c r="A130" s="11">
        <v>19</v>
      </c>
      <c r="B130" s="11" t="s">
        <v>42</v>
      </c>
      <c r="C130" s="11" t="s">
        <v>72</v>
      </c>
      <c r="D130" s="12" t="s">
        <v>44</v>
      </c>
      <c r="E130" s="12" t="s">
        <v>45</v>
      </c>
      <c r="F130" s="13">
        <v>400</v>
      </c>
      <c r="G130" s="13"/>
      <c r="H130" s="12">
        <v>1</v>
      </c>
      <c r="I130" s="139"/>
    </row>
    <row r="131" spans="1:9" outlineLevel="1" x14ac:dyDescent="0.25">
      <c r="A131" s="11">
        <v>17</v>
      </c>
      <c r="B131" s="11" t="s">
        <v>42</v>
      </c>
      <c r="C131" s="11" t="s">
        <v>49</v>
      </c>
      <c r="D131" s="12" t="s">
        <v>44</v>
      </c>
      <c r="E131" s="12" t="s">
        <v>45</v>
      </c>
      <c r="F131" s="13">
        <v>300</v>
      </c>
      <c r="G131" s="13"/>
      <c r="H131" s="12">
        <v>1</v>
      </c>
      <c r="I131" s="139"/>
    </row>
    <row r="132" spans="1:9" outlineLevel="1" x14ac:dyDescent="0.25">
      <c r="A132" s="11">
        <v>26</v>
      </c>
      <c r="B132" s="11" t="s">
        <v>42</v>
      </c>
      <c r="C132" s="11" t="s">
        <v>52</v>
      </c>
      <c r="D132" s="12" t="s">
        <v>44</v>
      </c>
      <c r="E132" s="12" t="s">
        <v>45</v>
      </c>
      <c r="F132" s="13">
        <v>400</v>
      </c>
      <c r="G132" s="13"/>
      <c r="H132" s="12">
        <v>1</v>
      </c>
      <c r="I132" s="139"/>
    </row>
    <row r="133" spans="1:9" outlineLevel="1" x14ac:dyDescent="0.25">
      <c r="A133" s="11">
        <v>27</v>
      </c>
      <c r="B133" s="11" t="s">
        <v>42</v>
      </c>
      <c r="C133" s="11" t="s">
        <v>61</v>
      </c>
      <c r="D133" s="12" t="s">
        <v>71</v>
      </c>
      <c r="E133" s="12" t="s">
        <v>45</v>
      </c>
      <c r="F133" s="13">
        <v>350</v>
      </c>
      <c r="G133" s="13"/>
      <c r="H133" s="12">
        <v>1</v>
      </c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SÃO PAULO</v>
      </c>
      <c r="D149" s="16" t="str">
        <f>D128</f>
        <v>FEDERAÇÃO</v>
      </c>
      <c r="E149" s="16" t="str">
        <f>E128</f>
        <v>VEICULO SINDICATO</v>
      </c>
      <c r="F149" s="17">
        <f>SUM(F128:F147)</f>
        <v>2200</v>
      </c>
      <c r="G149" s="17">
        <f>SUM(G128:G147)</f>
        <v>0</v>
      </c>
      <c r="H149" s="22">
        <f>SUM(H128:H148)</f>
        <v>6</v>
      </c>
      <c r="I149" s="139"/>
    </row>
    <row r="150" spans="1:9" outlineLevel="1" x14ac:dyDescent="0.25">
      <c r="A150" s="23"/>
      <c r="B150" s="18"/>
      <c r="C150" s="18" t="str">
        <f t="shared" ref="C150:E158" si="3">C129</f>
        <v>CONCHAS</v>
      </c>
      <c r="D150" s="18" t="str">
        <f t="shared" si="3"/>
        <v>VISITA A BASE</v>
      </c>
      <c r="E150" s="18" t="str">
        <f t="shared" si="3"/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3"/>
        <v>ITARARE</v>
      </c>
      <c r="D151" s="18" t="str">
        <f t="shared" si="3"/>
        <v>VISITA A BASE</v>
      </c>
      <c r="E151" s="18" t="str">
        <f t="shared" si="3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3"/>
        <v>PIEDADE</v>
      </c>
      <c r="D152" s="18" t="str">
        <f t="shared" si="3"/>
        <v>VISITA A BASE</v>
      </c>
      <c r="E152" s="18" t="str">
        <f t="shared" si="3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 t="str">
        <f t="shared" si="3"/>
        <v>CAPÃO BONITO</v>
      </c>
      <c r="D153" s="18" t="str">
        <f t="shared" si="3"/>
        <v>VISITA A BASE</v>
      </c>
      <c r="E153" s="18" t="str">
        <f t="shared" si="3"/>
        <v>VEICULO SINDICATO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 t="str">
        <f t="shared" si="3"/>
        <v>SÃO PAULO</v>
      </c>
      <c r="D154" s="18" t="str">
        <f>D133</f>
        <v>FEDERAÇÃO</v>
      </c>
      <c r="E154" s="18" t="str">
        <f t="shared" si="3"/>
        <v>VEICULO SINDICATO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3"/>
        <v>0</v>
      </c>
      <c r="D155" s="18">
        <f>D134</f>
        <v>0</v>
      </c>
      <c r="E155" s="18">
        <f t="shared" si="3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3"/>
        <v>0</v>
      </c>
      <c r="D156" s="18">
        <f>D135</f>
        <v>0</v>
      </c>
      <c r="E156" s="18">
        <f t="shared" si="3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3"/>
        <v>0</v>
      </c>
      <c r="D157" s="18">
        <f>D136</f>
        <v>0</v>
      </c>
      <c r="E157" s="18">
        <f t="shared" si="3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3"/>
        <v>0</v>
      </c>
      <c r="D158" s="26">
        <f>D137</f>
        <v>0</v>
      </c>
      <c r="E158" s="26">
        <f t="shared" si="3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SERGIO RICARDO DOS SANTOS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PRESIDENTE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3</v>
      </c>
      <c r="B166" s="37" t="s">
        <v>42</v>
      </c>
      <c r="C166" s="37" t="s">
        <v>53</v>
      </c>
      <c r="D166" s="38" t="s">
        <v>44</v>
      </c>
      <c r="E166" s="38" t="s">
        <v>45</v>
      </c>
      <c r="F166" s="39">
        <v>400</v>
      </c>
      <c r="G166" s="39"/>
      <c r="H166" s="38">
        <v>1</v>
      </c>
      <c r="I166" s="139"/>
    </row>
    <row r="167" spans="1:9" outlineLevel="1" x14ac:dyDescent="0.25">
      <c r="A167" s="37">
        <v>9</v>
      </c>
      <c r="B167" s="37" t="s">
        <v>42</v>
      </c>
      <c r="C167" s="37" t="s">
        <v>43</v>
      </c>
      <c r="D167" s="38" t="s">
        <v>44</v>
      </c>
      <c r="E167" s="38" t="s">
        <v>45</v>
      </c>
      <c r="F167" s="39">
        <v>350</v>
      </c>
      <c r="G167" s="39">
        <v>105.58</v>
      </c>
      <c r="H167" s="38">
        <v>1</v>
      </c>
      <c r="I167" s="139"/>
    </row>
    <row r="168" spans="1:9" outlineLevel="1" x14ac:dyDescent="0.25">
      <c r="A168" s="37">
        <v>12</v>
      </c>
      <c r="B168" s="37" t="s">
        <v>42</v>
      </c>
      <c r="C168" s="37" t="s">
        <v>75</v>
      </c>
      <c r="D168" s="38" t="s">
        <v>44</v>
      </c>
      <c r="E168" s="38" t="s">
        <v>45</v>
      </c>
      <c r="F168" s="39">
        <v>300</v>
      </c>
      <c r="G168" s="39"/>
      <c r="H168" s="38">
        <v>1</v>
      </c>
      <c r="I168" s="139"/>
    </row>
    <row r="169" spans="1:9" outlineLevel="1" x14ac:dyDescent="0.25">
      <c r="A169" s="37">
        <v>18</v>
      </c>
      <c r="B169" s="37" t="s">
        <v>42</v>
      </c>
      <c r="C169" s="37" t="s">
        <v>61</v>
      </c>
      <c r="D169" s="38" t="s">
        <v>76</v>
      </c>
      <c r="E169" s="38" t="s">
        <v>45</v>
      </c>
      <c r="F169" s="39">
        <v>350</v>
      </c>
      <c r="G169" s="39"/>
      <c r="H169" s="38">
        <v>1</v>
      </c>
      <c r="I169" s="139"/>
    </row>
    <row r="170" spans="1:9" outlineLevel="1" x14ac:dyDescent="0.25">
      <c r="A170" s="37">
        <v>29</v>
      </c>
      <c r="B170" s="37" t="s">
        <v>42</v>
      </c>
      <c r="C170" s="37" t="s">
        <v>52</v>
      </c>
      <c r="D170" s="38" t="s">
        <v>44</v>
      </c>
      <c r="E170" s="38" t="s">
        <v>45</v>
      </c>
      <c r="F170" s="39">
        <v>400</v>
      </c>
      <c r="G170" s="39"/>
      <c r="H170" s="38">
        <v>1</v>
      </c>
      <c r="I170" s="139"/>
    </row>
    <row r="171" spans="1:9" outlineLevel="1" x14ac:dyDescent="0.25">
      <c r="A171" s="37"/>
      <c r="B171" s="37"/>
      <c r="C171" s="37"/>
      <c r="D171" s="38"/>
      <c r="E171" s="38"/>
      <c r="F171" s="39"/>
      <c r="G171" s="39"/>
      <c r="H171" s="38">
        <v>1</v>
      </c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CONCHAS</v>
      </c>
      <c r="D187" s="44" t="str">
        <f>D166</f>
        <v>VISITA A BASE</v>
      </c>
      <c r="E187" s="44" t="str">
        <f>E166</f>
        <v>VEICULO SINDICATO</v>
      </c>
      <c r="F187" s="45">
        <f>SUM(F166:F185)</f>
        <v>1800</v>
      </c>
      <c r="G187" s="45">
        <f>SUM(G166:G185)</f>
        <v>105.58</v>
      </c>
      <c r="H187" s="46">
        <f>SUM(H166:H186)</f>
        <v>6</v>
      </c>
      <c r="I187" s="139"/>
    </row>
    <row r="188" spans="1:9" outlineLevel="1" x14ac:dyDescent="0.25">
      <c r="A188" s="47"/>
      <c r="B188" s="113"/>
      <c r="C188" s="48" t="str">
        <f t="shared" ref="C188:E196" si="4">C167</f>
        <v>ITAPETININGA</v>
      </c>
      <c r="D188" s="48" t="str">
        <f t="shared" si="4"/>
        <v>VISITA A BASE</v>
      </c>
      <c r="E188" s="48" t="str">
        <f t="shared" si="4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si="4"/>
        <v>CAPELA DO ALTO</v>
      </c>
      <c r="D189" s="48" t="str">
        <f t="shared" si="4"/>
        <v>VISITA A BASE</v>
      </c>
      <c r="E189" s="48" t="str">
        <f t="shared" si="4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si="4"/>
        <v>SÃO PAULO</v>
      </c>
      <c r="D190" s="48" t="str">
        <f t="shared" si="4"/>
        <v>FEREDAÇÃO</v>
      </c>
      <c r="E190" s="48" t="str">
        <f t="shared" si="4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 t="str">
        <f t="shared" si="4"/>
        <v>CAPÃO BONITO</v>
      </c>
      <c r="D191" s="48" t="str">
        <f t="shared" si="4"/>
        <v>VISITA A BASE</v>
      </c>
      <c r="E191" s="48" t="str">
        <f t="shared" si="4"/>
        <v>VEICULO SINDICATO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>
        <f t="shared" si="4"/>
        <v>0</v>
      </c>
      <c r="D192" s="48">
        <f t="shared" si="4"/>
        <v>0</v>
      </c>
      <c r="E192" s="48">
        <f t="shared" si="4"/>
        <v>0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si="4"/>
        <v>0</v>
      </c>
      <c r="D193" s="48">
        <f t="shared" si="4"/>
        <v>0</v>
      </c>
      <c r="E193" s="48">
        <f t="shared" si="4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si="4"/>
        <v>0</v>
      </c>
      <c r="D194" s="48">
        <f t="shared" si="4"/>
        <v>0</v>
      </c>
      <c r="E194" s="48">
        <f t="shared" si="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si="4"/>
        <v>0</v>
      </c>
      <c r="D195" s="48">
        <f t="shared" si="4"/>
        <v>0</v>
      </c>
      <c r="E195" s="48">
        <f t="shared" si="4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si="4"/>
        <v>0</v>
      </c>
      <c r="D196" s="52">
        <f t="shared" si="4"/>
        <v>0</v>
      </c>
      <c r="E196" s="52">
        <f t="shared" si="4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SERGIO RICARDO DOS SANTOS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PRESIDENTE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1</v>
      </c>
      <c r="B204" s="63" t="s">
        <v>42</v>
      </c>
      <c r="C204" s="63" t="s">
        <v>61</v>
      </c>
      <c r="D204" s="64" t="s">
        <v>71</v>
      </c>
      <c r="E204" s="63" t="s">
        <v>45</v>
      </c>
      <c r="F204" s="65">
        <v>350</v>
      </c>
      <c r="G204" s="65"/>
      <c r="H204" s="64">
        <v>1</v>
      </c>
      <c r="I204" s="139"/>
    </row>
    <row r="205" spans="1:9" outlineLevel="1" x14ac:dyDescent="0.25">
      <c r="A205" s="63">
        <v>5</v>
      </c>
      <c r="B205" s="63" t="s">
        <v>42</v>
      </c>
      <c r="C205" s="63" t="s">
        <v>43</v>
      </c>
      <c r="D205" s="64" t="s">
        <v>44</v>
      </c>
      <c r="E205" s="63" t="s">
        <v>45</v>
      </c>
      <c r="F205" s="65">
        <v>350</v>
      </c>
      <c r="G205" s="65"/>
      <c r="H205" s="64">
        <v>1</v>
      </c>
      <c r="I205" s="139"/>
    </row>
    <row r="206" spans="1:9" outlineLevel="1" x14ac:dyDescent="0.25">
      <c r="A206" s="63">
        <v>19</v>
      </c>
      <c r="B206" s="63" t="s">
        <v>42</v>
      </c>
      <c r="C206" s="63" t="s">
        <v>54</v>
      </c>
      <c r="D206" s="64" t="s">
        <v>44</v>
      </c>
      <c r="E206" s="63" t="s">
        <v>45</v>
      </c>
      <c r="F206" s="65">
        <v>400</v>
      </c>
      <c r="G206" s="65"/>
      <c r="H206" s="64">
        <v>1</v>
      </c>
      <c r="I206" s="139"/>
    </row>
    <row r="207" spans="1:9" outlineLevel="1" x14ac:dyDescent="0.25">
      <c r="A207" s="63">
        <v>22</v>
      </c>
      <c r="B207" s="63" t="s">
        <v>42</v>
      </c>
      <c r="C207" s="63" t="s">
        <v>61</v>
      </c>
      <c r="D207" s="64" t="s">
        <v>71</v>
      </c>
      <c r="E207" s="63" t="s">
        <v>45</v>
      </c>
      <c r="F207" s="65">
        <v>350</v>
      </c>
      <c r="G207" s="65">
        <v>5.4</v>
      </c>
      <c r="H207" s="64">
        <v>1</v>
      </c>
      <c r="I207" s="139"/>
    </row>
    <row r="208" spans="1:9" outlineLevel="1" x14ac:dyDescent="0.25">
      <c r="A208" s="63">
        <v>27</v>
      </c>
      <c r="B208" s="63" t="s">
        <v>42</v>
      </c>
      <c r="C208" s="63" t="s">
        <v>69</v>
      </c>
      <c r="D208" s="64" t="s">
        <v>44</v>
      </c>
      <c r="E208" s="63" t="s">
        <v>45</v>
      </c>
      <c r="F208" s="65">
        <v>400</v>
      </c>
      <c r="G208" s="65"/>
      <c r="H208" s="64">
        <v>1</v>
      </c>
      <c r="I208" s="139"/>
    </row>
    <row r="209" spans="1:9" outlineLevel="1" x14ac:dyDescent="0.25">
      <c r="A209" s="63">
        <v>30</v>
      </c>
      <c r="B209" s="63" t="s">
        <v>42</v>
      </c>
      <c r="C209" s="63" t="s">
        <v>43</v>
      </c>
      <c r="D209" s="64" t="s">
        <v>44</v>
      </c>
      <c r="E209" s="63" t="s">
        <v>45</v>
      </c>
      <c r="F209" s="65">
        <v>350</v>
      </c>
      <c r="G209" s="65"/>
      <c r="H209" s="64">
        <v>1</v>
      </c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SÃO PAULO</v>
      </c>
      <c r="D225" s="70" t="str">
        <f>D204</f>
        <v>FEDERAÇÃO</v>
      </c>
      <c r="E225" s="70" t="str">
        <f>E204</f>
        <v>VEICULO SINDICATO</v>
      </c>
      <c r="F225" s="71">
        <f>SUM(F204:F223)</f>
        <v>2200</v>
      </c>
      <c r="G225" s="71">
        <f>SUM(G204:G223)</f>
        <v>5.4</v>
      </c>
      <c r="H225" s="72">
        <f>SUM(H204:H224)</f>
        <v>6</v>
      </c>
      <c r="I225" s="139"/>
    </row>
    <row r="226" spans="1:9" outlineLevel="1" x14ac:dyDescent="0.25">
      <c r="A226" s="73"/>
      <c r="B226" s="74"/>
      <c r="C226" s="74" t="str">
        <f t="shared" ref="C226:E234" si="5">C205</f>
        <v>ITAPETININGA</v>
      </c>
      <c r="D226" s="74" t="str">
        <f t="shared" si="5"/>
        <v>VISITA A BASE</v>
      </c>
      <c r="E226" s="74" t="str">
        <f t="shared" si="5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si="5"/>
        <v>ITAPEVA</v>
      </c>
      <c r="D227" s="74" t="str">
        <f t="shared" si="5"/>
        <v>VISITA A BASE</v>
      </c>
      <c r="E227" s="74" t="str">
        <f t="shared" si="5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si="5"/>
        <v>SÃO PAULO</v>
      </c>
      <c r="D228" s="74" t="str">
        <f t="shared" si="5"/>
        <v>FEDERAÇÃO</v>
      </c>
      <c r="E228" s="74" t="str">
        <f t="shared" si="5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 t="str">
        <f t="shared" si="5"/>
        <v>LARANJAL PAULISTA</v>
      </c>
      <c r="D229" s="74" t="str">
        <f t="shared" si="5"/>
        <v>VISITA A BASE</v>
      </c>
      <c r="E229" s="74" t="str">
        <f t="shared" si="5"/>
        <v>VEICULO SINDICATO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 t="str">
        <f t="shared" si="5"/>
        <v>ITAPETININGA</v>
      </c>
      <c r="D230" s="74" t="str">
        <f t="shared" si="5"/>
        <v>VISITA A BASE</v>
      </c>
      <c r="E230" s="74" t="str">
        <f t="shared" si="5"/>
        <v>VEICULO SINDICATO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si="5"/>
        <v>0</v>
      </c>
      <c r="D231" s="74">
        <f t="shared" si="5"/>
        <v>0</v>
      </c>
      <c r="E231" s="74">
        <f t="shared" si="5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si="5"/>
        <v>0</v>
      </c>
      <c r="D232" s="74">
        <f t="shared" si="5"/>
        <v>0</v>
      </c>
      <c r="E232" s="74">
        <f t="shared" si="5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si="5"/>
        <v>0</v>
      </c>
      <c r="D233" s="74">
        <f t="shared" si="5"/>
        <v>0</v>
      </c>
      <c r="E233" s="74">
        <f t="shared" si="5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si="5"/>
        <v>0</v>
      </c>
      <c r="D234" s="78">
        <f t="shared" si="5"/>
        <v>0</v>
      </c>
      <c r="E234" s="78">
        <f t="shared" si="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B200</f>
        <v>SERGIO RICARDO DOS SANTOS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B201</f>
        <v>PRESIDENTE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4</v>
      </c>
      <c r="B244" s="11" t="s">
        <v>42</v>
      </c>
      <c r="C244" s="11" t="s">
        <v>52</v>
      </c>
      <c r="D244" s="12" t="s">
        <v>89</v>
      </c>
      <c r="E244" s="12" t="s">
        <v>45</v>
      </c>
      <c r="F244" s="13">
        <v>400</v>
      </c>
      <c r="G244" s="13"/>
      <c r="H244" s="12">
        <v>1</v>
      </c>
      <c r="I244" s="139"/>
    </row>
    <row r="245" spans="1:9" outlineLevel="1" x14ac:dyDescent="0.25">
      <c r="A245" s="11">
        <v>6</v>
      </c>
      <c r="B245" s="11" t="s">
        <v>42</v>
      </c>
      <c r="C245" s="11" t="s">
        <v>87</v>
      </c>
      <c r="D245" s="12" t="s">
        <v>90</v>
      </c>
      <c r="E245" s="12" t="s">
        <v>45</v>
      </c>
      <c r="F245" s="13">
        <v>350</v>
      </c>
      <c r="G245" s="13">
        <v>43.4</v>
      </c>
      <c r="H245" s="12">
        <v>1</v>
      </c>
      <c r="I245" s="139"/>
    </row>
    <row r="246" spans="1:9" outlineLevel="1" x14ac:dyDescent="0.25">
      <c r="A246" s="11">
        <v>12</v>
      </c>
      <c r="B246" s="11" t="s">
        <v>42</v>
      </c>
      <c r="C246" s="11" t="s">
        <v>61</v>
      </c>
      <c r="D246" s="12" t="s">
        <v>64</v>
      </c>
      <c r="E246" s="12" t="s">
        <v>45</v>
      </c>
      <c r="F246" s="13">
        <v>350</v>
      </c>
      <c r="G246" s="13"/>
      <c r="H246" s="12">
        <v>1</v>
      </c>
      <c r="I246" s="139"/>
    </row>
    <row r="247" spans="1:9" outlineLevel="1" x14ac:dyDescent="0.25">
      <c r="A247" s="11">
        <v>20</v>
      </c>
      <c r="B247" s="11" t="s">
        <v>42</v>
      </c>
      <c r="C247" s="11" t="s">
        <v>53</v>
      </c>
      <c r="D247" s="12" t="s">
        <v>89</v>
      </c>
      <c r="E247" s="12" t="s">
        <v>45</v>
      </c>
      <c r="F247" s="13">
        <v>400</v>
      </c>
      <c r="G247" s="13"/>
      <c r="H247" s="12">
        <v>1</v>
      </c>
      <c r="I247" s="139"/>
    </row>
    <row r="248" spans="1:9" outlineLevel="1" x14ac:dyDescent="0.25">
      <c r="A248" s="11">
        <v>21</v>
      </c>
      <c r="B248" s="11" t="s">
        <v>42</v>
      </c>
      <c r="C248" s="11" t="s">
        <v>65</v>
      </c>
      <c r="D248" s="12" t="s">
        <v>44</v>
      </c>
      <c r="E248" s="12" t="s">
        <v>45</v>
      </c>
      <c r="F248" s="13">
        <v>350</v>
      </c>
      <c r="G248" s="13"/>
      <c r="H248" s="12">
        <v>1</v>
      </c>
      <c r="I248" s="139"/>
    </row>
    <row r="249" spans="1:9" outlineLevel="1" x14ac:dyDescent="0.25">
      <c r="A249" s="11">
        <v>28</v>
      </c>
      <c r="B249" s="11" t="s">
        <v>42</v>
      </c>
      <c r="C249" s="11" t="s">
        <v>91</v>
      </c>
      <c r="D249" s="12" t="s">
        <v>44</v>
      </c>
      <c r="E249" s="12" t="s">
        <v>45</v>
      </c>
      <c r="F249" s="13">
        <v>400</v>
      </c>
      <c r="G249" s="13"/>
      <c r="H249" s="12">
        <v>1</v>
      </c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CAPÃO BONITO</v>
      </c>
      <c r="D265" s="16" t="str">
        <f>D244</f>
        <v xml:space="preserve">TRABALHO DE BASE </v>
      </c>
      <c r="E265" s="16" t="str">
        <f>E244</f>
        <v>VEICULO SINDICATO</v>
      </c>
      <c r="F265" s="17">
        <f>SUM(F244:F263)</f>
        <v>2250</v>
      </c>
      <c r="G265" s="17">
        <f>SUM(G244:G263)</f>
        <v>43.4</v>
      </c>
      <c r="H265" s="22">
        <f>SUM(H244:H264)</f>
        <v>6</v>
      </c>
      <c r="I265" s="139"/>
    </row>
    <row r="266" spans="1:9" outlineLevel="1" x14ac:dyDescent="0.25">
      <c r="A266" s="23"/>
      <c r="B266" s="18"/>
      <c r="C266" s="18" t="str">
        <f t="shared" ref="C266:E274" si="6">C245</f>
        <v>CAMPINAS</v>
      </c>
      <c r="D266" s="18" t="str">
        <f t="shared" si="6"/>
        <v>REUNIÃO SINDICAL</v>
      </c>
      <c r="E266" s="18" t="str">
        <f t="shared" si="6"/>
        <v>VEICULO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si="6"/>
        <v>SÃO PAULO</v>
      </c>
      <c r="D267" s="18" t="str">
        <f t="shared" si="6"/>
        <v>SERVIÇOS DIVERSOS</v>
      </c>
      <c r="E267" s="18" t="str">
        <f t="shared" si="6"/>
        <v>VEICULO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si="6"/>
        <v>CONCHAS</v>
      </c>
      <c r="D268" s="18" t="str">
        <f t="shared" si="6"/>
        <v xml:space="preserve">TRABALHO DE BASE </v>
      </c>
      <c r="E268" s="18" t="str">
        <f t="shared" si="6"/>
        <v>VEICULO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 t="str">
        <f t="shared" si="6"/>
        <v>ANGATUBA</v>
      </c>
      <c r="D269" s="18" t="str">
        <f t="shared" si="6"/>
        <v>VISITA A BASE</v>
      </c>
      <c r="E269" s="18" t="str">
        <f t="shared" si="6"/>
        <v>VEICULO SINDICATO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 t="str">
        <f t="shared" si="6"/>
        <v>ITAPEVA/ITARARE</v>
      </c>
      <c r="D270" s="18" t="str">
        <f>D249</f>
        <v>VISITA A BASE</v>
      </c>
      <c r="E270" s="18" t="str">
        <f t="shared" si="6"/>
        <v>VEICULO SINDICATO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6"/>
        <v>0</v>
      </c>
      <c r="D271" s="18">
        <f>D250</f>
        <v>0</v>
      </c>
      <c r="E271" s="18">
        <f t="shared" si="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6"/>
        <v>0</v>
      </c>
      <c r="D272" s="18">
        <f>D251</f>
        <v>0</v>
      </c>
      <c r="E272" s="18">
        <f t="shared" si="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6"/>
        <v>0</v>
      </c>
      <c r="D273" s="18">
        <f>D252</f>
        <v>0</v>
      </c>
      <c r="E273" s="18">
        <f t="shared" si="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6"/>
        <v>0</v>
      </c>
      <c r="D274" s="26">
        <f>D253</f>
        <v>0</v>
      </c>
      <c r="E274" s="26">
        <f t="shared" si="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SERGIO RICARDO DOS SANTOS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PRESIDENTE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3</v>
      </c>
      <c r="B282" s="37" t="s">
        <v>42</v>
      </c>
      <c r="C282" s="37" t="s">
        <v>52</v>
      </c>
      <c r="D282" s="38" t="s">
        <v>44</v>
      </c>
      <c r="E282" s="38" t="s">
        <v>45</v>
      </c>
      <c r="F282" s="39">
        <v>400</v>
      </c>
      <c r="G282" s="39"/>
      <c r="H282" s="38">
        <v>1</v>
      </c>
      <c r="I282" s="139"/>
    </row>
    <row r="283" spans="1:9" outlineLevel="1" x14ac:dyDescent="0.25">
      <c r="A283" s="37">
        <v>16</v>
      </c>
      <c r="B283" s="37" t="s">
        <v>42</v>
      </c>
      <c r="C283" s="37" t="s">
        <v>61</v>
      </c>
      <c r="D283" s="38" t="s">
        <v>64</v>
      </c>
      <c r="E283" s="38" t="s">
        <v>45</v>
      </c>
      <c r="F283" s="39">
        <v>350</v>
      </c>
      <c r="G283" s="39">
        <v>76.2</v>
      </c>
      <c r="H283" s="38">
        <v>1</v>
      </c>
      <c r="I283" s="139"/>
    </row>
    <row r="284" spans="1:9" outlineLevel="1" x14ac:dyDescent="0.25">
      <c r="A284" s="37">
        <v>21</v>
      </c>
      <c r="B284" s="37" t="s">
        <v>42</v>
      </c>
      <c r="C284" s="37" t="s">
        <v>54</v>
      </c>
      <c r="D284" s="38" t="s">
        <v>44</v>
      </c>
      <c r="E284" s="38" t="s">
        <v>45</v>
      </c>
      <c r="F284" s="39">
        <v>400</v>
      </c>
      <c r="G284" s="39"/>
      <c r="H284" s="38">
        <v>1</v>
      </c>
      <c r="I284" s="139"/>
    </row>
    <row r="285" spans="1:9" outlineLevel="1" x14ac:dyDescent="0.25">
      <c r="A285" s="37">
        <v>24</v>
      </c>
      <c r="B285" s="37" t="s">
        <v>42</v>
      </c>
      <c r="C285" s="37" t="s">
        <v>61</v>
      </c>
      <c r="D285" s="38" t="s">
        <v>71</v>
      </c>
      <c r="E285" s="38" t="s">
        <v>45</v>
      </c>
      <c r="F285" s="39">
        <v>350</v>
      </c>
      <c r="G285" s="39">
        <v>63.4</v>
      </c>
      <c r="H285" s="38">
        <v>1</v>
      </c>
      <c r="I285" s="139"/>
    </row>
    <row r="286" spans="1:9" outlineLevel="1" x14ac:dyDescent="0.25">
      <c r="A286" s="37">
        <v>30</v>
      </c>
      <c r="B286" s="37" t="s">
        <v>42</v>
      </c>
      <c r="C286" s="37" t="s">
        <v>61</v>
      </c>
      <c r="D286" s="38" t="s">
        <v>64</v>
      </c>
      <c r="E286" s="38" t="s">
        <v>45</v>
      </c>
      <c r="F286" s="39">
        <v>350</v>
      </c>
      <c r="G286" s="39">
        <v>143</v>
      </c>
      <c r="H286" s="38">
        <v>1</v>
      </c>
      <c r="I286" s="139"/>
    </row>
    <row r="287" spans="1:9" outlineLevel="1" x14ac:dyDescent="0.25">
      <c r="A287" s="37">
        <v>31</v>
      </c>
      <c r="B287" s="37" t="s">
        <v>42</v>
      </c>
      <c r="C287" s="37" t="s">
        <v>80</v>
      </c>
      <c r="D287" s="38" t="s">
        <v>63</v>
      </c>
      <c r="E287" s="38" t="s">
        <v>45</v>
      </c>
      <c r="F287" s="39">
        <v>400</v>
      </c>
      <c r="G287" s="39"/>
      <c r="H287" s="38">
        <v>1</v>
      </c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CAPÃO BONITO</v>
      </c>
      <c r="D303" s="44" t="str">
        <f>D282</f>
        <v>VISITA A BASE</v>
      </c>
      <c r="E303" s="44" t="str">
        <f>E282</f>
        <v>VEICULO SINDICATO</v>
      </c>
      <c r="F303" s="45">
        <f>SUM(F282:F301)</f>
        <v>2250</v>
      </c>
      <c r="G303" s="45">
        <f>SUM(G282:G301)</f>
        <v>282.60000000000002</v>
      </c>
      <c r="H303" s="46">
        <f>SUM(H282:H302)</f>
        <v>6</v>
      </c>
      <c r="I303" s="139"/>
    </row>
    <row r="304" spans="1:9" outlineLevel="1" x14ac:dyDescent="0.25">
      <c r="A304" s="47"/>
      <c r="B304" s="113"/>
      <c r="C304" s="48" t="str">
        <f t="shared" ref="C304:E312" si="7">C283</f>
        <v>SÃO PAULO</v>
      </c>
      <c r="D304" s="48" t="str">
        <f t="shared" si="7"/>
        <v>SERVIÇOS DIVERSOS</v>
      </c>
      <c r="E304" s="48" t="str">
        <f t="shared" si="7"/>
        <v>VEICULO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si="7"/>
        <v>ITAPEVA</v>
      </c>
      <c r="D305" s="48" t="str">
        <f t="shared" si="7"/>
        <v>VISITA A BASE</v>
      </c>
      <c r="E305" s="48" t="str">
        <f t="shared" si="7"/>
        <v>VEICULO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si="7"/>
        <v>SÃO PAULO</v>
      </c>
      <c r="D306" s="48" t="str">
        <f t="shared" si="7"/>
        <v>FEDERAÇÃO</v>
      </c>
      <c r="E306" s="48" t="str">
        <f t="shared" si="7"/>
        <v>VEICULO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 t="str">
        <f t="shared" si="7"/>
        <v>SÃO PAULO</v>
      </c>
      <c r="D307" s="48" t="str">
        <f t="shared" si="7"/>
        <v>SERVIÇOS DIVERSOS</v>
      </c>
      <c r="E307" s="48" t="str">
        <f t="shared" si="7"/>
        <v>VEICULO SINDICATO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 t="str">
        <f t="shared" si="7"/>
        <v>BURI</v>
      </c>
      <c r="D308" s="48" t="str">
        <f t="shared" si="7"/>
        <v>TRABALHO DE BASE</v>
      </c>
      <c r="E308" s="48" t="str">
        <f t="shared" si="7"/>
        <v>VEICULO SINDICATO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si="7"/>
        <v>0</v>
      </c>
      <c r="D309" s="48">
        <f t="shared" si="7"/>
        <v>0</v>
      </c>
      <c r="E309" s="48">
        <f t="shared" si="7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si="7"/>
        <v>0</v>
      </c>
      <c r="D310" s="48">
        <f t="shared" si="7"/>
        <v>0</v>
      </c>
      <c r="E310" s="48">
        <f t="shared" si="7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si="7"/>
        <v>0</v>
      </c>
      <c r="D311" s="48">
        <f t="shared" si="7"/>
        <v>0</v>
      </c>
      <c r="E311" s="48">
        <f t="shared" si="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si="7"/>
        <v>0</v>
      </c>
      <c r="D312" s="52">
        <f t="shared" si="7"/>
        <v>0</v>
      </c>
      <c r="E312" s="52">
        <f t="shared" si="7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SERGIO RICARDO DOS SANTOS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PRESIDENTE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4</v>
      </c>
      <c r="B320" s="63" t="s">
        <v>42</v>
      </c>
      <c r="C320" s="63" t="s">
        <v>96</v>
      </c>
      <c r="D320" s="64" t="s">
        <v>100</v>
      </c>
      <c r="E320" s="64" t="s">
        <v>45</v>
      </c>
      <c r="F320" s="65">
        <v>350</v>
      </c>
      <c r="G320" s="65">
        <v>210.5</v>
      </c>
      <c r="H320" s="64">
        <v>1</v>
      </c>
      <c r="I320" s="139"/>
    </row>
    <row r="321" spans="1:9" outlineLevel="1" x14ac:dyDescent="0.25">
      <c r="A321" s="63">
        <v>7</v>
      </c>
      <c r="B321" s="63" t="s">
        <v>42</v>
      </c>
      <c r="C321" s="63" t="s">
        <v>66</v>
      </c>
      <c r="D321" s="64" t="s">
        <v>100</v>
      </c>
      <c r="E321" s="64" t="s">
        <v>45</v>
      </c>
      <c r="F321" s="65">
        <v>400</v>
      </c>
      <c r="G321" s="65"/>
      <c r="H321" s="64">
        <v>1</v>
      </c>
      <c r="I321" s="139"/>
    </row>
    <row r="322" spans="1:9" outlineLevel="1" x14ac:dyDescent="0.25">
      <c r="A322" s="63">
        <v>12</v>
      </c>
      <c r="B322" s="63" t="s">
        <v>42</v>
      </c>
      <c r="C322" s="63" t="s">
        <v>69</v>
      </c>
      <c r="D322" s="64" t="s">
        <v>100</v>
      </c>
      <c r="E322" s="64" t="s">
        <v>45</v>
      </c>
      <c r="F322" s="65">
        <v>400</v>
      </c>
      <c r="G322" s="65"/>
      <c r="H322" s="64">
        <v>1</v>
      </c>
      <c r="I322" s="139"/>
    </row>
    <row r="323" spans="1:9" outlineLevel="1" x14ac:dyDescent="0.25">
      <c r="A323" s="63">
        <v>19</v>
      </c>
      <c r="B323" s="63" t="s">
        <v>42</v>
      </c>
      <c r="C323" s="63" t="s">
        <v>52</v>
      </c>
      <c r="D323" s="64" t="s">
        <v>100</v>
      </c>
      <c r="E323" s="64" t="s">
        <v>45</v>
      </c>
      <c r="F323" s="65">
        <v>400</v>
      </c>
      <c r="G323" s="65"/>
      <c r="H323" s="64">
        <v>1</v>
      </c>
      <c r="I323" s="139"/>
    </row>
    <row r="324" spans="1:9" outlineLevel="1" x14ac:dyDescent="0.25">
      <c r="A324" s="63">
        <v>20</v>
      </c>
      <c r="B324" s="63" t="s">
        <v>42</v>
      </c>
      <c r="C324" s="63" t="s">
        <v>61</v>
      </c>
      <c r="D324" s="64" t="s">
        <v>101</v>
      </c>
      <c r="E324" s="64" t="s">
        <v>45</v>
      </c>
      <c r="F324" s="65">
        <v>350</v>
      </c>
      <c r="G324" s="65">
        <v>236.28</v>
      </c>
      <c r="H324" s="64">
        <v>1</v>
      </c>
      <c r="I324" s="139"/>
    </row>
    <row r="325" spans="1:9" outlineLevel="1" x14ac:dyDescent="0.25">
      <c r="A325" s="63">
        <v>26</v>
      </c>
      <c r="B325" s="63" t="s">
        <v>42</v>
      </c>
      <c r="C325" s="63" t="s">
        <v>53</v>
      </c>
      <c r="D325" s="64" t="s">
        <v>100</v>
      </c>
      <c r="E325" s="64" t="s">
        <v>45</v>
      </c>
      <c r="F325" s="65">
        <v>400</v>
      </c>
      <c r="G325" s="65"/>
      <c r="H325" s="64">
        <v>1</v>
      </c>
      <c r="I325" s="139"/>
    </row>
    <row r="326" spans="1:9" outlineLevel="1" x14ac:dyDescent="0.25">
      <c r="A326" s="63"/>
      <c r="B326" s="63"/>
      <c r="C326" s="63"/>
      <c r="D326" s="64"/>
      <c r="E326" s="64"/>
      <c r="F326" s="65"/>
      <c r="G326" s="65"/>
      <c r="H326" s="64"/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ITAPETININGA/ANGATUBA</v>
      </c>
      <c r="D341" s="70" t="str">
        <f>D320</f>
        <v>TRABALHO A BASE</v>
      </c>
      <c r="E341" s="70" t="str">
        <f>E320</f>
        <v>VEICULO SINDICATO</v>
      </c>
      <c r="F341" s="71">
        <f>SUM(F320:F339)</f>
        <v>2300</v>
      </c>
      <c r="G341" s="71">
        <f>SUM(G320:G339)</f>
        <v>446.78</v>
      </c>
      <c r="H341" s="72">
        <f>SUM(H320:H340)</f>
        <v>6</v>
      </c>
      <c r="I341" s="139"/>
    </row>
    <row r="342" spans="1:9" outlineLevel="1" x14ac:dyDescent="0.25">
      <c r="A342" s="73"/>
      <c r="B342" s="74"/>
      <c r="C342" s="74" t="str">
        <f t="shared" ref="C342:E350" si="8">C321</f>
        <v>ITARARÉ</v>
      </c>
      <c r="D342" s="74" t="str">
        <f t="shared" si="8"/>
        <v>TRABALHO A BASE</v>
      </c>
      <c r="E342" s="74" t="str">
        <f t="shared" si="8"/>
        <v>VEICULO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si="8"/>
        <v>LARANJAL PAULISTA</v>
      </c>
      <c r="D343" s="74" t="str">
        <f t="shared" si="8"/>
        <v>TRABALHO A BASE</v>
      </c>
      <c r="E343" s="74" t="str">
        <f t="shared" si="8"/>
        <v>VEICULO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str">
        <f t="shared" si="8"/>
        <v>CAPÃO BONITO</v>
      </c>
      <c r="D344" s="74" t="str">
        <f t="shared" si="8"/>
        <v>TRABALHO A BASE</v>
      </c>
      <c r="E344" s="74" t="str">
        <f t="shared" si="8"/>
        <v>VEICULO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 t="str">
        <f t="shared" si="8"/>
        <v>SÃO PAULO</v>
      </c>
      <c r="D345" s="74" t="str">
        <f t="shared" si="8"/>
        <v>SERVIÇO DIVERSOS</v>
      </c>
      <c r="E345" s="74" t="str">
        <f t="shared" si="8"/>
        <v>VEICULO SINDICATO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 t="str">
        <f t="shared" si="8"/>
        <v>CONCHAS</v>
      </c>
      <c r="D346" s="74" t="str">
        <f t="shared" si="8"/>
        <v>TRABALHO A BASE</v>
      </c>
      <c r="E346" s="74" t="str">
        <f t="shared" si="8"/>
        <v>VEICULO SINDICATO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>
        <f t="shared" si="8"/>
        <v>0</v>
      </c>
      <c r="D347" s="74">
        <f t="shared" si="8"/>
        <v>0</v>
      </c>
      <c r="E347" s="74">
        <f t="shared" si="8"/>
        <v>0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si="8"/>
        <v>0</v>
      </c>
      <c r="D348" s="74">
        <f t="shared" si="8"/>
        <v>0</v>
      </c>
      <c r="E348" s="74">
        <f t="shared" si="8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si="8"/>
        <v>0</v>
      </c>
      <c r="D349" s="74">
        <f t="shared" si="8"/>
        <v>0</v>
      </c>
      <c r="E349" s="74">
        <f t="shared" si="8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si="8"/>
        <v>0</v>
      </c>
      <c r="D350" s="78">
        <f t="shared" si="8"/>
        <v>0</v>
      </c>
      <c r="E350" s="78">
        <f t="shared" si="8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B316</f>
        <v>SERGIO RICARDO DOS SANTOS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B317</f>
        <v>PRESIDENTE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4</v>
      </c>
      <c r="B360" s="11" t="s">
        <v>42</v>
      </c>
      <c r="C360" s="11" t="s">
        <v>61</v>
      </c>
      <c r="D360" s="12" t="s">
        <v>106</v>
      </c>
      <c r="E360" s="12" t="s">
        <v>45</v>
      </c>
      <c r="F360" s="13">
        <v>350</v>
      </c>
      <c r="G360" s="13">
        <v>136.19999999999999</v>
      </c>
      <c r="H360" s="12">
        <v>1</v>
      </c>
      <c r="I360" s="139"/>
    </row>
    <row r="361" spans="1:9" outlineLevel="1" x14ac:dyDescent="0.25">
      <c r="A361" s="11">
        <v>9</v>
      </c>
      <c r="B361" s="11" t="s">
        <v>42</v>
      </c>
      <c r="C361" s="11" t="s">
        <v>61</v>
      </c>
      <c r="D361" s="12" t="s">
        <v>64</v>
      </c>
      <c r="E361" s="12" t="s">
        <v>45</v>
      </c>
      <c r="F361" s="13">
        <v>350</v>
      </c>
      <c r="G361" s="13">
        <v>88.2</v>
      </c>
      <c r="H361" s="12">
        <v>1</v>
      </c>
      <c r="I361" s="139"/>
    </row>
    <row r="362" spans="1:9" outlineLevel="1" x14ac:dyDescent="0.25">
      <c r="A362" s="11">
        <v>10</v>
      </c>
      <c r="B362" s="11" t="s">
        <v>42</v>
      </c>
      <c r="C362" s="11" t="s">
        <v>61</v>
      </c>
      <c r="D362" s="12" t="s">
        <v>71</v>
      </c>
      <c r="E362" s="12" t="s">
        <v>45</v>
      </c>
      <c r="F362" s="13">
        <v>350</v>
      </c>
      <c r="G362" s="13">
        <v>44.7</v>
      </c>
      <c r="H362" s="12">
        <v>1</v>
      </c>
      <c r="I362" s="139"/>
    </row>
    <row r="363" spans="1:9" outlineLevel="1" x14ac:dyDescent="0.25">
      <c r="A363" s="11">
        <v>11</v>
      </c>
      <c r="B363" s="11" t="s">
        <v>42</v>
      </c>
      <c r="C363" s="11" t="s">
        <v>103</v>
      </c>
      <c r="D363" s="12" t="s">
        <v>63</v>
      </c>
      <c r="E363" s="12" t="s">
        <v>45</v>
      </c>
      <c r="F363" s="13">
        <v>400</v>
      </c>
      <c r="G363" s="13">
        <v>85.4</v>
      </c>
      <c r="H363" s="12">
        <v>1</v>
      </c>
      <c r="I363" s="139"/>
    </row>
    <row r="364" spans="1:9" outlineLevel="1" x14ac:dyDescent="0.25">
      <c r="A364" s="11">
        <v>20</v>
      </c>
      <c r="B364" s="11" t="s">
        <v>42</v>
      </c>
      <c r="C364" s="11" t="s">
        <v>66</v>
      </c>
      <c r="D364" s="12" t="s">
        <v>63</v>
      </c>
      <c r="E364" s="12" t="s">
        <v>45</v>
      </c>
      <c r="F364" s="13">
        <v>400</v>
      </c>
      <c r="G364" s="13"/>
      <c r="H364" s="12">
        <v>1</v>
      </c>
      <c r="I364" s="139"/>
    </row>
    <row r="365" spans="1:9" outlineLevel="1" x14ac:dyDescent="0.25">
      <c r="A365" s="11">
        <v>25</v>
      </c>
      <c r="B365" s="11" t="s">
        <v>42</v>
      </c>
      <c r="C365" s="11" t="s">
        <v>61</v>
      </c>
      <c r="D365" s="12" t="s">
        <v>64</v>
      </c>
      <c r="E365" s="12" t="s">
        <v>45</v>
      </c>
      <c r="F365" s="13">
        <v>350</v>
      </c>
      <c r="G365" s="13">
        <v>66.2</v>
      </c>
      <c r="H365" s="12">
        <v>1</v>
      </c>
      <c r="I365" s="139"/>
    </row>
    <row r="366" spans="1:9" outlineLevel="1" x14ac:dyDescent="0.25">
      <c r="A366" s="11">
        <v>31</v>
      </c>
      <c r="B366" s="11" t="s">
        <v>42</v>
      </c>
      <c r="C366" s="11" t="s">
        <v>105</v>
      </c>
      <c r="D366" s="12" t="s">
        <v>106</v>
      </c>
      <c r="E366" s="12" t="s">
        <v>45</v>
      </c>
      <c r="F366" s="13">
        <v>350</v>
      </c>
      <c r="G366" s="13">
        <v>270.39999999999998</v>
      </c>
      <c r="H366" s="12">
        <v>1</v>
      </c>
      <c r="I366" s="139"/>
    </row>
    <row r="367" spans="1:9" outlineLevel="1" x14ac:dyDescent="0.25">
      <c r="A367" s="11"/>
      <c r="B367" s="11"/>
      <c r="C367" s="11"/>
      <c r="D367" s="12"/>
      <c r="E367" s="12"/>
      <c r="F367" s="13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tr">
        <f>B360</f>
        <v>SOROCABA</v>
      </c>
      <c r="C381" s="16" t="str">
        <f>C360</f>
        <v>SÃO PAULO</v>
      </c>
      <c r="D381" s="16" t="str">
        <f>D360</f>
        <v>REUNIAO</v>
      </c>
      <c r="E381" s="16" t="str">
        <f>E360</f>
        <v>VEICULO SINDICATO</v>
      </c>
      <c r="F381" s="17">
        <f>SUM(F360:F379)</f>
        <v>2550</v>
      </c>
      <c r="G381" s="17">
        <f>SUM(G360:G379)</f>
        <v>691.09999999999991</v>
      </c>
      <c r="H381" s="22">
        <f>SUM(H360:H380)</f>
        <v>7</v>
      </c>
      <c r="I381" s="139"/>
    </row>
    <row r="382" spans="1:9" outlineLevel="1" x14ac:dyDescent="0.25">
      <c r="A382" s="23"/>
      <c r="B382" s="18"/>
      <c r="C382" s="18" t="str">
        <f t="shared" ref="C382:E390" si="9">C361</f>
        <v>SÃO PAULO</v>
      </c>
      <c r="D382" s="18" t="str">
        <f t="shared" si="9"/>
        <v>SERVIÇOS DIVERSOS</v>
      </c>
      <c r="E382" s="18" t="str">
        <f t="shared" si="9"/>
        <v>VEICULO SINDICATO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8" t="str">
        <f t="shared" si="9"/>
        <v>SÃO PAULO</v>
      </c>
      <c r="D383" s="18" t="str">
        <f t="shared" si="9"/>
        <v>FEDERAÇÃO</v>
      </c>
      <c r="E383" s="18" t="str">
        <f t="shared" si="9"/>
        <v>VEICULO SINDICATO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8" t="str">
        <f t="shared" si="9"/>
        <v>BURI/ITAPEVA</v>
      </c>
      <c r="D384" s="18" t="str">
        <f t="shared" si="9"/>
        <v>TRABALHO DE BASE</v>
      </c>
      <c r="E384" s="18" t="str">
        <f t="shared" si="9"/>
        <v>VEICULO SINDICATO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8" t="str">
        <f t="shared" si="9"/>
        <v>ITARARÉ</v>
      </c>
      <c r="D385" s="18" t="str">
        <f t="shared" si="9"/>
        <v>TRABALHO DE BASE</v>
      </c>
      <c r="E385" s="18" t="str">
        <f t="shared" si="9"/>
        <v>VEICULO SINDICATO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 t="str">
        <f t="shared" si="9"/>
        <v>SÃO PAULO</v>
      </c>
      <c r="D386" s="18" t="str">
        <f>D365</f>
        <v>SERVIÇOS DIVERSOS</v>
      </c>
      <c r="E386" s="18" t="str">
        <f t="shared" si="9"/>
        <v>VEICULO SINDICATO</v>
      </c>
      <c r="F386" s="19"/>
      <c r="G386" s="19"/>
      <c r="H386" s="24"/>
      <c r="I386" s="139"/>
    </row>
    <row r="387" spans="1:9" outlineLevel="1" x14ac:dyDescent="0.25">
      <c r="A387" s="23"/>
      <c r="B387" s="18"/>
      <c r="C387" s="18" t="str">
        <f t="shared" si="9"/>
        <v>SÃO BERNARDO DO CAMPO</v>
      </c>
      <c r="D387" s="18" t="str">
        <f>D366</f>
        <v>REUNIAO</v>
      </c>
      <c r="E387" s="18" t="str">
        <f t="shared" si="9"/>
        <v>VEICULO SINDICATO</v>
      </c>
      <c r="F387" s="19"/>
      <c r="G387" s="19"/>
      <c r="H387" s="24"/>
      <c r="I387" s="139"/>
    </row>
    <row r="388" spans="1:9" outlineLevel="1" x14ac:dyDescent="0.25">
      <c r="A388" s="23"/>
      <c r="B388" s="18"/>
      <c r="C388" s="18">
        <f t="shared" si="9"/>
        <v>0</v>
      </c>
      <c r="D388" s="18">
        <f>D367</f>
        <v>0</v>
      </c>
      <c r="E388" s="18">
        <f t="shared" si="9"/>
        <v>0</v>
      </c>
      <c r="F388" s="19"/>
      <c r="G388" s="19"/>
      <c r="H388" s="24"/>
      <c r="I388" s="139"/>
    </row>
    <row r="389" spans="1:9" outlineLevel="1" x14ac:dyDescent="0.25">
      <c r="A389" s="23"/>
      <c r="B389" s="18"/>
      <c r="C389" s="18">
        <f t="shared" si="9"/>
        <v>0</v>
      </c>
      <c r="D389" s="18">
        <f>D368</f>
        <v>0</v>
      </c>
      <c r="E389" s="18">
        <f t="shared" si="9"/>
        <v>0</v>
      </c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>
        <f t="shared" si="9"/>
        <v>0</v>
      </c>
      <c r="D390" s="26">
        <f>D369</f>
        <v>0</v>
      </c>
      <c r="E390" s="26">
        <f t="shared" si="9"/>
        <v>0</v>
      </c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SERGIO RICARDO DOS SANTOS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PRESIDENTE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6</v>
      </c>
      <c r="B398" s="37" t="s">
        <v>42</v>
      </c>
      <c r="C398" s="37" t="s">
        <v>61</v>
      </c>
      <c r="D398" s="38" t="s">
        <v>64</v>
      </c>
      <c r="E398" s="38" t="s">
        <v>45</v>
      </c>
      <c r="F398" s="39">
        <v>350</v>
      </c>
      <c r="G398" s="39">
        <v>146.19999999999999</v>
      </c>
      <c r="H398" s="38">
        <v>1</v>
      </c>
      <c r="I398" s="139"/>
    </row>
    <row r="399" spans="1:9" outlineLevel="1" x14ac:dyDescent="0.25">
      <c r="A399" s="37">
        <v>10</v>
      </c>
      <c r="B399" s="37" t="s">
        <v>42</v>
      </c>
      <c r="C399" s="37" t="s">
        <v>54</v>
      </c>
      <c r="D399" s="38" t="s">
        <v>63</v>
      </c>
      <c r="E399" s="38" t="s">
        <v>45</v>
      </c>
      <c r="F399" s="39">
        <v>400</v>
      </c>
      <c r="G399" s="39"/>
      <c r="H399" s="38">
        <v>1</v>
      </c>
      <c r="I399" s="139"/>
    </row>
    <row r="400" spans="1:9" outlineLevel="1" x14ac:dyDescent="0.25">
      <c r="A400" s="37">
        <v>13</v>
      </c>
      <c r="B400" s="37" t="s">
        <v>42</v>
      </c>
      <c r="C400" s="37" t="s">
        <v>61</v>
      </c>
      <c r="D400" s="38" t="s">
        <v>62</v>
      </c>
      <c r="E400" s="38" t="s">
        <v>45</v>
      </c>
      <c r="F400" s="39">
        <v>350</v>
      </c>
      <c r="G400" s="39">
        <v>46.2</v>
      </c>
      <c r="H400" s="38">
        <v>1</v>
      </c>
      <c r="I400" s="139"/>
    </row>
    <row r="401" spans="1:9" outlineLevel="1" x14ac:dyDescent="0.25">
      <c r="A401" s="37">
        <v>22</v>
      </c>
      <c r="B401" s="37" t="s">
        <v>42</v>
      </c>
      <c r="C401" s="37" t="s">
        <v>61</v>
      </c>
      <c r="D401" s="38" t="s">
        <v>64</v>
      </c>
      <c r="E401" s="38" t="s">
        <v>45</v>
      </c>
      <c r="F401" s="39">
        <v>350</v>
      </c>
      <c r="G401" s="39">
        <v>150.5</v>
      </c>
      <c r="H401" s="38">
        <v>1</v>
      </c>
      <c r="I401" s="139"/>
    </row>
    <row r="402" spans="1:9" outlineLevel="1" x14ac:dyDescent="0.25">
      <c r="A402" s="37">
        <v>29</v>
      </c>
      <c r="B402" s="37" t="s">
        <v>42</v>
      </c>
      <c r="C402" s="37" t="s">
        <v>47</v>
      </c>
      <c r="D402" s="38" t="s">
        <v>63</v>
      </c>
      <c r="E402" s="38" t="s">
        <v>45</v>
      </c>
      <c r="F402" s="39">
        <v>300</v>
      </c>
      <c r="G402" s="39"/>
      <c r="H402" s="38">
        <v>1</v>
      </c>
      <c r="I402" s="139"/>
    </row>
    <row r="403" spans="1:9" outlineLevel="1" x14ac:dyDescent="0.25">
      <c r="A403" s="37">
        <v>30</v>
      </c>
      <c r="B403" s="37" t="s">
        <v>42</v>
      </c>
      <c r="C403" s="37" t="s">
        <v>52</v>
      </c>
      <c r="D403" s="38" t="s">
        <v>44</v>
      </c>
      <c r="E403" s="38" t="s">
        <v>45</v>
      </c>
      <c r="F403" s="39">
        <v>400</v>
      </c>
      <c r="G403" s="39"/>
      <c r="H403" s="38">
        <v>1</v>
      </c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SÃO PAULO</v>
      </c>
      <c r="D419" s="44" t="str">
        <f>D398</f>
        <v>SERVIÇOS DIVERSOS</v>
      </c>
      <c r="E419" s="44" t="str">
        <f>E398</f>
        <v>VEICULO SINDICATO</v>
      </c>
      <c r="F419" s="45">
        <f>SUM(F398:F417)</f>
        <v>2150</v>
      </c>
      <c r="G419" s="45">
        <f>SUM(G398:G417)</f>
        <v>342.9</v>
      </c>
      <c r="H419" s="46">
        <f>SUM(H398:H418)</f>
        <v>6</v>
      </c>
      <c r="I419" s="139"/>
    </row>
    <row r="420" spans="1:9" outlineLevel="1" x14ac:dyDescent="0.25">
      <c r="A420" s="47"/>
      <c r="B420" s="113"/>
      <c r="C420" s="48" t="str">
        <f t="shared" ref="C420:E428" si="10">C399</f>
        <v>ITAPEVA</v>
      </c>
      <c r="D420" s="48" t="str">
        <f t="shared" si="10"/>
        <v>TRABALHO DE BASE</v>
      </c>
      <c r="E420" s="48" t="str">
        <f t="shared" si="10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si="10"/>
        <v>SÃO PAULO</v>
      </c>
      <c r="D421" s="48" t="str">
        <f t="shared" si="10"/>
        <v>REUNIÃO FEDERAÇÃO</v>
      </c>
      <c r="E421" s="48" t="str">
        <f t="shared" si="10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si="10"/>
        <v>SÃO PAULO</v>
      </c>
      <c r="D422" s="48" t="str">
        <f t="shared" si="10"/>
        <v>SERVIÇOS DIVERSOS</v>
      </c>
      <c r="E422" s="48" t="str">
        <f t="shared" si="10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 t="str">
        <f t="shared" si="10"/>
        <v>ITU</v>
      </c>
      <c r="D423" s="48" t="str">
        <f t="shared" si="10"/>
        <v>TRABALHO DE BASE</v>
      </c>
      <c r="E423" s="48" t="str">
        <f t="shared" si="10"/>
        <v>VEICULO SINDICATO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 t="str">
        <f t="shared" si="10"/>
        <v>CAPÃO BONITO</v>
      </c>
      <c r="D424" s="48" t="str">
        <f t="shared" si="10"/>
        <v>VISITA A BASE</v>
      </c>
      <c r="E424" s="48" t="str">
        <f t="shared" si="10"/>
        <v>VEICULO SINDICATO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>
        <f t="shared" si="10"/>
        <v>0</v>
      </c>
      <c r="D425" s="48">
        <f t="shared" si="10"/>
        <v>0</v>
      </c>
      <c r="E425" s="48">
        <f t="shared" si="10"/>
        <v>0</v>
      </c>
      <c r="F425" s="49"/>
      <c r="G425" s="49"/>
      <c r="H425" s="50"/>
      <c r="I425" s="139"/>
    </row>
    <row r="426" spans="1:9" outlineLevel="1" x14ac:dyDescent="0.25">
      <c r="A426" s="47"/>
      <c r="B426" s="113"/>
      <c r="C426" s="48">
        <f t="shared" si="10"/>
        <v>0</v>
      </c>
      <c r="D426" s="48">
        <f t="shared" si="10"/>
        <v>0</v>
      </c>
      <c r="E426" s="48">
        <f t="shared" si="10"/>
        <v>0</v>
      </c>
      <c r="F426" s="49"/>
      <c r="G426" s="49"/>
      <c r="H426" s="50"/>
      <c r="I426" s="139"/>
    </row>
    <row r="427" spans="1:9" outlineLevel="1" x14ac:dyDescent="0.25">
      <c r="A427" s="47"/>
      <c r="B427" s="113"/>
      <c r="C427" s="48">
        <f t="shared" si="10"/>
        <v>0</v>
      </c>
      <c r="D427" s="48">
        <f t="shared" si="10"/>
        <v>0</v>
      </c>
      <c r="E427" s="48">
        <f t="shared" si="10"/>
        <v>0</v>
      </c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>
        <f t="shared" si="10"/>
        <v>0</v>
      </c>
      <c r="D428" s="52">
        <f t="shared" si="10"/>
        <v>0</v>
      </c>
      <c r="E428" s="52">
        <f t="shared" si="10"/>
        <v>0</v>
      </c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SERGIO RICARDO DOS SANTOS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PRESIDENTE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1</v>
      </c>
      <c r="B436" s="63" t="s">
        <v>42</v>
      </c>
      <c r="C436" s="63" t="s">
        <v>86</v>
      </c>
      <c r="D436" s="64" t="s">
        <v>63</v>
      </c>
      <c r="E436" s="64" t="s">
        <v>45</v>
      </c>
      <c r="F436" s="65">
        <v>400</v>
      </c>
      <c r="G436" s="65"/>
      <c r="H436" s="64">
        <v>1</v>
      </c>
      <c r="I436" s="139"/>
    </row>
    <row r="437" spans="1:9" outlineLevel="1" x14ac:dyDescent="0.25">
      <c r="A437" s="63">
        <v>8</v>
      </c>
      <c r="B437" s="63" t="s">
        <v>42</v>
      </c>
      <c r="C437" s="63" t="s">
        <v>52</v>
      </c>
      <c r="D437" s="64" t="s">
        <v>63</v>
      </c>
      <c r="E437" s="64" t="s">
        <v>45</v>
      </c>
      <c r="F437" s="65">
        <v>400</v>
      </c>
      <c r="G437" s="65"/>
      <c r="H437" s="64">
        <v>1</v>
      </c>
      <c r="I437" s="139"/>
    </row>
    <row r="438" spans="1:9" outlineLevel="1" x14ac:dyDescent="0.25">
      <c r="A438" s="63">
        <v>14</v>
      </c>
      <c r="B438" s="63" t="s">
        <v>42</v>
      </c>
      <c r="C438" s="63" t="s">
        <v>61</v>
      </c>
      <c r="D438" s="64" t="s">
        <v>62</v>
      </c>
      <c r="E438" s="64" t="s">
        <v>45</v>
      </c>
      <c r="F438" s="65">
        <v>350</v>
      </c>
      <c r="G438" s="65"/>
      <c r="H438" s="64">
        <v>1</v>
      </c>
      <c r="I438" s="139"/>
    </row>
    <row r="439" spans="1:9" outlineLevel="1" x14ac:dyDescent="0.25">
      <c r="A439" s="63">
        <v>15</v>
      </c>
      <c r="B439" s="63" t="s">
        <v>42</v>
      </c>
      <c r="C439" s="63" t="s">
        <v>84</v>
      </c>
      <c r="D439" s="64" t="s">
        <v>63</v>
      </c>
      <c r="E439" s="64" t="s">
        <v>45</v>
      </c>
      <c r="F439" s="65">
        <v>300</v>
      </c>
      <c r="G439" s="65"/>
      <c r="H439" s="64">
        <v>1</v>
      </c>
      <c r="I439" s="139"/>
    </row>
    <row r="440" spans="1:9" outlineLevel="1" x14ac:dyDescent="0.25">
      <c r="A440" s="63">
        <v>21</v>
      </c>
      <c r="B440" s="63" t="s">
        <v>42</v>
      </c>
      <c r="C440" s="63" t="s">
        <v>87</v>
      </c>
      <c r="D440" s="64" t="s">
        <v>90</v>
      </c>
      <c r="E440" s="64" t="s">
        <v>45</v>
      </c>
      <c r="F440" s="65">
        <v>400</v>
      </c>
      <c r="G440" s="65"/>
      <c r="H440" s="64"/>
      <c r="I440" s="139"/>
    </row>
    <row r="441" spans="1:9" outlineLevel="1" x14ac:dyDescent="0.25">
      <c r="A441" s="63">
        <v>22</v>
      </c>
      <c r="B441" s="63" t="s">
        <v>42</v>
      </c>
      <c r="C441" s="63" t="s">
        <v>49</v>
      </c>
      <c r="D441" s="64" t="s">
        <v>63</v>
      </c>
      <c r="E441" s="64" t="s">
        <v>45</v>
      </c>
      <c r="F441" s="65">
        <v>300</v>
      </c>
      <c r="G441" s="65"/>
      <c r="H441" s="64"/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ITAPEVA/ITARARÉ</v>
      </c>
      <c r="D457" s="70" t="str">
        <f>D436</f>
        <v>TRABALHO DE BASE</v>
      </c>
      <c r="E457" s="70" t="str">
        <f>E436</f>
        <v>VEICULO SINDICATO</v>
      </c>
      <c r="F457" s="71">
        <f>SUM(F436:F455)</f>
        <v>2150</v>
      </c>
      <c r="G457" s="71">
        <f>SUM(G436:G455)</f>
        <v>0</v>
      </c>
      <c r="H457" s="72">
        <f>SUM(H436:H456)</f>
        <v>4</v>
      </c>
      <c r="I457" s="139"/>
    </row>
    <row r="458" spans="1:9" outlineLevel="1" x14ac:dyDescent="0.25">
      <c r="A458" s="73"/>
      <c r="B458" s="74"/>
      <c r="C458" s="74" t="str">
        <f t="shared" ref="C458:E466" si="11">C437</f>
        <v>CAPÃO BONITO</v>
      </c>
      <c r="D458" s="74" t="str">
        <f t="shared" si="11"/>
        <v>TRABALHO DE BASE</v>
      </c>
      <c r="E458" s="74" t="str">
        <f t="shared" si="11"/>
        <v>VEICULO SINDICATO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si="11"/>
        <v>SÃO PAULO</v>
      </c>
      <c r="D459" s="74" t="str">
        <f t="shared" si="11"/>
        <v>REUNIÃO FEDERAÇÃO</v>
      </c>
      <c r="E459" s="74" t="str">
        <f t="shared" si="11"/>
        <v>VEICULO SINDICATO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 t="str">
        <f t="shared" si="11"/>
        <v>IPERO</v>
      </c>
      <c r="D460" s="74" t="str">
        <f t="shared" si="11"/>
        <v>TRABALHO DE BASE</v>
      </c>
      <c r="E460" s="74" t="str">
        <f t="shared" si="11"/>
        <v>VEICULO SINDICATO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 t="str">
        <f t="shared" si="11"/>
        <v>CAMPINAS</v>
      </c>
      <c r="D461" s="74" t="str">
        <f t="shared" si="11"/>
        <v>REUNIÃO SINDICAL</v>
      </c>
      <c r="E461" s="74" t="str">
        <f t="shared" si="11"/>
        <v>VEICULO SINDICATO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 t="str">
        <f t="shared" si="11"/>
        <v>PIEDADE</v>
      </c>
      <c r="D462" s="74" t="str">
        <f t="shared" si="11"/>
        <v>TRABALHO DE BASE</v>
      </c>
      <c r="E462" s="74" t="str">
        <f t="shared" si="11"/>
        <v>VEICULO SINDICATO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si="11"/>
        <v>0</v>
      </c>
      <c r="D463" s="74">
        <f t="shared" si="11"/>
        <v>0</v>
      </c>
      <c r="E463" s="74">
        <f t="shared" si="11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si="11"/>
        <v>0</v>
      </c>
      <c r="D464" s="74">
        <f t="shared" si="11"/>
        <v>0</v>
      </c>
      <c r="E464" s="74">
        <f t="shared" si="11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si="11"/>
        <v>0</v>
      </c>
      <c r="D465" s="74">
        <f t="shared" si="11"/>
        <v>0</v>
      </c>
      <c r="E465" s="74">
        <f t="shared" si="11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si="11"/>
        <v>0</v>
      </c>
      <c r="D466" s="78">
        <f t="shared" si="11"/>
        <v>0</v>
      </c>
      <c r="E466" s="78">
        <f t="shared" si="11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mergeCells count="22">
    <mergeCell ref="A467:B467"/>
    <mergeCell ref="A351:B351"/>
    <mergeCell ref="I354:I466"/>
    <mergeCell ref="A380:H380"/>
    <mergeCell ref="A418:H418"/>
    <mergeCell ref="A456:H456"/>
    <mergeCell ref="A235:B235"/>
    <mergeCell ref="I238:I350"/>
    <mergeCell ref="A264:H264"/>
    <mergeCell ref="A302:H302"/>
    <mergeCell ref="A340:H340"/>
    <mergeCell ref="A119:B119"/>
    <mergeCell ref="I122:I234"/>
    <mergeCell ref="A148:H148"/>
    <mergeCell ref="A186:H186"/>
    <mergeCell ref="A224:H224"/>
    <mergeCell ref="A1:G1"/>
    <mergeCell ref="A2:G2"/>
    <mergeCell ref="I6:I118"/>
    <mergeCell ref="A32:H32"/>
    <mergeCell ref="A70:H70"/>
    <mergeCell ref="A108:H10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67"/>
  <sheetViews>
    <sheetView topLeftCell="A79" workbookViewId="0">
      <selection activeCell="D90" sqref="D90"/>
    </sheetView>
  </sheetViews>
  <sheetFormatPr defaultRowHeight="15" outlineLevelRow="1" x14ac:dyDescent="0.25"/>
  <cols>
    <col min="1" max="1" width="12.28515625" style="2" bestFit="1" customWidth="1"/>
    <col min="2" max="2" width="11.85546875" customWidth="1"/>
    <col min="3" max="3" width="32" customWidth="1"/>
    <col min="4" max="4" width="21.140625" bestFit="1" customWidth="1"/>
    <col min="5" max="5" width="28.5703125" customWidth="1"/>
    <col min="6" max="6" width="15.85546875" bestFit="1" customWidth="1"/>
    <col min="7" max="7" width="20.42578125" bestFit="1" customWidth="1"/>
    <col min="8" max="8" width="14.5703125" bestFit="1" customWidth="1"/>
  </cols>
  <sheetData>
    <row r="1" spans="1:9" ht="1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9" ht="1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9" ht="15" customHeight="1" x14ac:dyDescent="0.25">
      <c r="A3" s="109"/>
      <c r="B3" s="109"/>
      <c r="C3" s="109"/>
      <c r="D3" s="109"/>
      <c r="E3" s="109"/>
      <c r="F3" s="109"/>
      <c r="G3" s="109"/>
    </row>
    <row r="4" spans="1:9" ht="15" customHeight="1" x14ac:dyDescent="0.25">
      <c r="C4" s="109"/>
      <c r="D4" s="109"/>
      <c r="E4" s="109"/>
      <c r="F4" s="109"/>
      <c r="G4" s="109"/>
    </row>
    <row r="5" spans="1:9" x14ac:dyDescent="0.25">
      <c r="A5"/>
    </row>
    <row r="6" spans="1:9" ht="15.75" outlineLevel="1" x14ac:dyDescent="0.25">
      <c r="A6" s="3" t="s">
        <v>2</v>
      </c>
      <c r="B6" s="4">
        <v>45292</v>
      </c>
      <c r="C6" s="5"/>
      <c r="D6" s="5"/>
      <c r="E6" s="5"/>
      <c r="F6" s="5"/>
      <c r="G6" s="5"/>
      <c r="H6" s="5"/>
      <c r="I6" s="139"/>
    </row>
    <row r="7" spans="1:9" outlineLevel="1" x14ac:dyDescent="0.25">
      <c r="A7" s="5"/>
      <c r="B7" s="5"/>
      <c r="C7" s="5"/>
      <c r="D7" s="5"/>
      <c r="E7" s="5"/>
      <c r="F7" s="5"/>
      <c r="G7" s="5"/>
      <c r="H7" s="5"/>
      <c r="I7" s="139"/>
    </row>
    <row r="8" spans="1:9" ht="15.75" outlineLevel="1" x14ac:dyDescent="0.25">
      <c r="A8" s="3" t="s">
        <v>3</v>
      </c>
      <c r="B8" s="6" t="str">
        <f>'RESUMO 1'!B94</f>
        <v>WILLIAM VAGNER ALMEIDA</v>
      </c>
      <c r="C8" s="7"/>
      <c r="D8" s="7"/>
      <c r="E8" s="5"/>
      <c r="F8" s="5"/>
      <c r="G8" s="5"/>
      <c r="H8" s="5"/>
      <c r="I8" s="139"/>
    </row>
    <row r="9" spans="1:9" ht="15.75" outlineLevel="1" x14ac:dyDescent="0.25">
      <c r="A9" s="3" t="s">
        <v>4</v>
      </c>
      <c r="B9" s="6" t="str">
        <f>'RESUMO 1'!$F$5</f>
        <v>DIRETOR</v>
      </c>
      <c r="C9" s="8"/>
      <c r="D9" s="8"/>
      <c r="E9" s="5"/>
      <c r="F9" s="5"/>
      <c r="G9" s="5"/>
      <c r="H9" s="5"/>
      <c r="I9" s="139"/>
    </row>
    <row r="10" spans="1:9" outlineLevel="1" x14ac:dyDescent="0.25">
      <c r="A10" s="5"/>
      <c r="B10" s="5"/>
      <c r="C10" s="5"/>
      <c r="D10" s="5"/>
      <c r="E10" s="5"/>
      <c r="F10" s="5"/>
      <c r="G10" s="5"/>
      <c r="H10" s="5"/>
      <c r="I10" s="139"/>
    </row>
    <row r="11" spans="1:9" s="1" customFormat="1" ht="15.75" outlineLevel="1" x14ac:dyDescent="0.25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0" t="s">
        <v>29</v>
      </c>
      <c r="I11" s="139"/>
    </row>
    <row r="12" spans="1:9" outlineLevel="1" x14ac:dyDescent="0.25">
      <c r="A12" s="11">
        <v>3</v>
      </c>
      <c r="B12" s="11" t="s">
        <v>42</v>
      </c>
      <c r="C12" s="11" t="s">
        <v>67</v>
      </c>
      <c r="D12" s="12" t="s">
        <v>44</v>
      </c>
      <c r="E12" s="12" t="s">
        <v>45</v>
      </c>
      <c r="F12" s="13">
        <v>300</v>
      </c>
      <c r="G12" s="13"/>
      <c r="H12" s="12">
        <v>1</v>
      </c>
      <c r="I12" s="139"/>
    </row>
    <row r="13" spans="1:9" outlineLevel="1" x14ac:dyDescent="0.25">
      <c r="A13" s="11">
        <v>8</v>
      </c>
      <c r="B13" s="11" t="s">
        <v>42</v>
      </c>
      <c r="C13" s="11" t="s">
        <v>46</v>
      </c>
      <c r="D13" s="12" t="s">
        <v>44</v>
      </c>
      <c r="E13" s="12" t="s">
        <v>45</v>
      </c>
      <c r="F13" s="13">
        <v>300</v>
      </c>
      <c r="G13" s="13"/>
      <c r="H13" s="12">
        <v>1</v>
      </c>
      <c r="I13" s="139"/>
    </row>
    <row r="14" spans="1:9" outlineLevel="1" x14ac:dyDescent="0.25">
      <c r="A14" s="11">
        <v>15</v>
      </c>
      <c r="B14" s="11" t="s">
        <v>42</v>
      </c>
      <c r="C14" s="11" t="s">
        <v>47</v>
      </c>
      <c r="D14" s="12" t="s">
        <v>44</v>
      </c>
      <c r="E14" s="12" t="s">
        <v>45</v>
      </c>
      <c r="F14" s="13">
        <v>300</v>
      </c>
      <c r="G14" s="13"/>
      <c r="H14" s="12">
        <v>1</v>
      </c>
      <c r="I14" s="139"/>
    </row>
    <row r="15" spans="1:9" outlineLevel="1" x14ac:dyDescent="0.25">
      <c r="A15" s="11">
        <v>31</v>
      </c>
      <c r="B15" s="11" t="s">
        <v>42</v>
      </c>
      <c r="C15" s="11" t="s">
        <v>49</v>
      </c>
      <c r="D15" s="12" t="s">
        <v>44</v>
      </c>
      <c r="E15" s="12" t="s">
        <v>45</v>
      </c>
      <c r="F15" s="13">
        <v>300</v>
      </c>
      <c r="G15" s="13"/>
      <c r="H15" s="12">
        <v>1</v>
      </c>
      <c r="I15" s="139"/>
    </row>
    <row r="16" spans="1:9" outlineLevel="1" x14ac:dyDescent="0.25">
      <c r="A16" s="11"/>
      <c r="B16" s="11"/>
      <c r="C16" s="11"/>
      <c r="D16" s="12"/>
      <c r="E16" s="12"/>
      <c r="F16" s="13"/>
      <c r="G16" s="13"/>
      <c r="H16" s="12"/>
      <c r="I16" s="139"/>
    </row>
    <row r="17" spans="1:9" outlineLevel="1" x14ac:dyDescent="0.25">
      <c r="A17" s="11"/>
      <c r="B17" s="11"/>
      <c r="C17" s="11"/>
      <c r="D17" s="12"/>
      <c r="E17" s="12"/>
      <c r="F17" s="13"/>
      <c r="G17" s="13"/>
      <c r="H17" s="12"/>
      <c r="I17" s="139"/>
    </row>
    <row r="18" spans="1:9" outlineLevel="1" x14ac:dyDescent="0.25">
      <c r="A18" s="11"/>
      <c r="B18" s="11"/>
      <c r="C18" s="11"/>
      <c r="D18" s="12"/>
      <c r="E18" s="12"/>
      <c r="F18" s="13"/>
      <c r="G18" s="13"/>
      <c r="H18" s="12"/>
      <c r="I18" s="139"/>
    </row>
    <row r="19" spans="1:9" outlineLevel="1" x14ac:dyDescent="0.25">
      <c r="A19" s="11"/>
      <c r="B19" s="11"/>
      <c r="C19" s="11"/>
      <c r="D19" s="12"/>
      <c r="E19" s="12"/>
      <c r="F19" s="13"/>
      <c r="G19" s="13"/>
      <c r="H19" s="12"/>
      <c r="I19" s="139"/>
    </row>
    <row r="20" spans="1:9" outlineLevel="1" x14ac:dyDescent="0.25">
      <c r="A20" s="11"/>
      <c r="B20" s="11"/>
      <c r="C20" s="11"/>
      <c r="D20" s="12"/>
      <c r="E20" s="12"/>
      <c r="F20" s="13"/>
      <c r="G20" s="13"/>
      <c r="H20" s="12"/>
      <c r="I20" s="139"/>
    </row>
    <row r="21" spans="1:9" outlineLevel="1" x14ac:dyDescent="0.25">
      <c r="A21" s="11"/>
      <c r="B21" s="11"/>
      <c r="C21" s="11"/>
      <c r="D21" s="12"/>
      <c r="E21" s="12"/>
      <c r="F21" s="13"/>
      <c r="G21" s="13"/>
      <c r="H21" s="12"/>
      <c r="I21" s="139"/>
    </row>
    <row r="22" spans="1:9" outlineLevel="1" x14ac:dyDescent="0.25">
      <c r="A22" s="11"/>
      <c r="B22" s="11"/>
      <c r="C22" s="11"/>
      <c r="D22" s="12"/>
      <c r="E22" s="12"/>
      <c r="F22" s="13"/>
      <c r="G22" s="13"/>
      <c r="H22" s="12"/>
      <c r="I22" s="139"/>
    </row>
    <row r="23" spans="1:9" outlineLevel="1" x14ac:dyDescent="0.25">
      <c r="A23" s="11"/>
      <c r="B23" s="11"/>
      <c r="C23" s="11"/>
      <c r="D23" s="12"/>
      <c r="E23" s="12"/>
      <c r="F23" s="13"/>
      <c r="G23" s="13"/>
      <c r="H23" s="12"/>
      <c r="I23" s="139"/>
    </row>
    <row r="24" spans="1:9" outlineLevel="1" x14ac:dyDescent="0.25">
      <c r="A24" s="11"/>
      <c r="B24" s="11"/>
      <c r="C24" s="11"/>
      <c r="D24" s="12"/>
      <c r="E24" s="12"/>
      <c r="F24" s="13"/>
      <c r="G24" s="13"/>
      <c r="H24" s="12"/>
      <c r="I24" s="139"/>
    </row>
    <row r="25" spans="1:9" outlineLevel="1" x14ac:dyDescent="0.25">
      <c r="A25" s="11"/>
      <c r="B25" s="11"/>
      <c r="C25" s="11"/>
      <c r="D25" s="12"/>
      <c r="E25" s="12"/>
      <c r="F25" s="13"/>
      <c r="G25" s="13"/>
      <c r="H25" s="12"/>
      <c r="I25" s="139"/>
    </row>
    <row r="26" spans="1:9" outlineLevel="1" x14ac:dyDescent="0.25">
      <c r="A26" s="11"/>
      <c r="B26" s="11"/>
      <c r="C26" s="11"/>
      <c r="D26" s="12"/>
      <c r="E26" s="12"/>
      <c r="F26" s="13"/>
      <c r="G26" s="13"/>
      <c r="H26" s="12"/>
      <c r="I26" s="139"/>
    </row>
    <row r="27" spans="1:9" outlineLevel="1" x14ac:dyDescent="0.25">
      <c r="A27" s="11"/>
      <c r="B27" s="11"/>
      <c r="C27" s="11"/>
      <c r="D27" s="12"/>
      <c r="E27" s="12"/>
      <c r="F27" s="13"/>
      <c r="G27" s="13"/>
      <c r="H27" s="12"/>
      <c r="I27" s="139"/>
    </row>
    <row r="28" spans="1:9" outlineLevel="1" x14ac:dyDescent="0.25">
      <c r="A28" s="11"/>
      <c r="B28" s="11"/>
      <c r="C28" s="11"/>
      <c r="D28" s="12"/>
      <c r="E28" s="12"/>
      <c r="F28" s="13"/>
      <c r="G28" s="13"/>
      <c r="H28" s="12"/>
      <c r="I28" s="139"/>
    </row>
    <row r="29" spans="1:9" outlineLevel="1" x14ac:dyDescent="0.25">
      <c r="A29" s="11"/>
      <c r="B29" s="11"/>
      <c r="C29" s="11"/>
      <c r="D29" s="12"/>
      <c r="E29" s="12"/>
      <c r="F29" s="13"/>
      <c r="G29" s="13"/>
      <c r="H29" s="12"/>
      <c r="I29" s="139"/>
    </row>
    <row r="30" spans="1:9" outlineLevel="1" x14ac:dyDescent="0.25">
      <c r="A30" s="11"/>
      <c r="B30" s="11"/>
      <c r="C30" s="11"/>
      <c r="D30" s="12"/>
      <c r="E30" s="12"/>
      <c r="F30" s="13"/>
      <c r="G30" s="13"/>
      <c r="H30" s="12"/>
      <c r="I30" s="139"/>
    </row>
    <row r="31" spans="1:9" ht="15.75" outlineLevel="1" thickBot="1" x14ac:dyDescent="0.3">
      <c r="A31" s="20"/>
      <c r="B31" s="20"/>
      <c r="C31" s="20"/>
      <c r="D31" s="14"/>
      <c r="E31" s="14"/>
      <c r="F31" s="15"/>
      <c r="G31" s="15"/>
      <c r="H31" s="14"/>
      <c r="I31" s="139"/>
    </row>
    <row r="32" spans="1:9" outlineLevel="1" x14ac:dyDescent="0.25">
      <c r="A32" s="140" t="s">
        <v>30</v>
      </c>
      <c r="B32" s="141"/>
      <c r="C32" s="141"/>
      <c r="D32" s="141"/>
      <c r="E32" s="141"/>
      <c r="F32" s="141"/>
      <c r="G32" s="141"/>
      <c r="H32" s="142"/>
      <c r="I32" s="139"/>
    </row>
    <row r="33" spans="1:9" outlineLevel="1" x14ac:dyDescent="0.25">
      <c r="A33" s="21">
        <f>B6</f>
        <v>45292</v>
      </c>
      <c r="B33" s="16" t="str">
        <f>B12</f>
        <v>SOROCABA</v>
      </c>
      <c r="C33" s="16" t="str">
        <f>C12</f>
        <v>BOITUVA</v>
      </c>
      <c r="D33" s="16" t="str">
        <f>D12</f>
        <v>VISITA A BASE</v>
      </c>
      <c r="E33" s="16" t="str">
        <f>E12</f>
        <v>VEICULO SINDICATO</v>
      </c>
      <c r="F33" s="17">
        <f>SUM(F12:F31)</f>
        <v>1200</v>
      </c>
      <c r="G33" s="17">
        <f>SUM(G12:G31)</f>
        <v>0</v>
      </c>
      <c r="H33" s="22">
        <f>SUM(H12:H32)</f>
        <v>4</v>
      </c>
      <c r="I33" s="139"/>
    </row>
    <row r="34" spans="1:9" outlineLevel="1" x14ac:dyDescent="0.25">
      <c r="A34" s="23"/>
      <c r="B34" s="18"/>
      <c r="C34" s="18" t="str">
        <f t="shared" ref="C34:E42" si="0">C13</f>
        <v>SALTO DE PIRAPORA</v>
      </c>
      <c r="D34" s="18" t="str">
        <f t="shared" si="0"/>
        <v>VISITA A BASE</v>
      </c>
      <c r="E34" s="18" t="str">
        <f t="shared" si="0"/>
        <v>VEICULO SINDICATO</v>
      </c>
      <c r="F34" s="19"/>
      <c r="G34" s="19"/>
      <c r="H34" s="24"/>
      <c r="I34" s="139"/>
    </row>
    <row r="35" spans="1:9" outlineLevel="1" x14ac:dyDescent="0.25">
      <c r="A35" s="23"/>
      <c r="B35" s="18"/>
      <c r="C35" s="18" t="str">
        <f t="shared" si="0"/>
        <v>ITU</v>
      </c>
      <c r="D35" s="18" t="str">
        <f t="shared" si="0"/>
        <v>VISITA A BASE</v>
      </c>
      <c r="E35" s="18" t="str">
        <f t="shared" si="0"/>
        <v>VEICULO SINDICATO</v>
      </c>
      <c r="F35" s="19"/>
      <c r="G35" s="19"/>
      <c r="H35" s="24"/>
      <c r="I35" s="139"/>
    </row>
    <row r="36" spans="1:9" outlineLevel="1" x14ac:dyDescent="0.25">
      <c r="A36" s="23"/>
      <c r="B36" s="18"/>
      <c r="C36" s="18" t="str">
        <f t="shared" si="0"/>
        <v>PIEDADE</v>
      </c>
      <c r="D36" s="18" t="str">
        <f t="shared" si="0"/>
        <v>VISITA A BASE</v>
      </c>
      <c r="E36" s="18" t="str">
        <f t="shared" si="0"/>
        <v>VEICULO SINDICATO</v>
      </c>
      <c r="F36" s="19"/>
      <c r="G36" s="19"/>
      <c r="H36" s="24"/>
      <c r="I36" s="139"/>
    </row>
    <row r="37" spans="1:9" outlineLevel="1" x14ac:dyDescent="0.25">
      <c r="A37" s="23"/>
      <c r="B37" s="18"/>
      <c r="C37" s="18">
        <f t="shared" si="0"/>
        <v>0</v>
      </c>
      <c r="D37" s="18">
        <f t="shared" si="0"/>
        <v>0</v>
      </c>
      <c r="E37" s="18">
        <f t="shared" si="0"/>
        <v>0</v>
      </c>
      <c r="F37" s="19"/>
      <c r="G37" s="19"/>
      <c r="H37" s="24"/>
      <c r="I37" s="139"/>
    </row>
    <row r="38" spans="1:9" outlineLevel="1" x14ac:dyDescent="0.25">
      <c r="A38" s="23"/>
      <c r="B38" s="18"/>
      <c r="C38" s="18">
        <f t="shared" si="0"/>
        <v>0</v>
      </c>
      <c r="D38" s="18">
        <f>D17</f>
        <v>0</v>
      </c>
      <c r="E38" s="18">
        <f t="shared" si="0"/>
        <v>0</v>
      </c>
      <c r="F38" s="19"/>
      <c r="G38" s="19"/>
      <c r="H38" s="24"/>
      <c r="I38" s="139"/>
    </row>
    <row r="39" spans="1:9" outlineLevel="1" x14ac:dyDescent="0.25">
      <c r="A39" s="23"/>
      <c r="B39" s="18"/>
      <c r="C39" s="18">
        <f t="shared" si="0"/>
        <v>0</v>
      </c>
      <c r="D39" s="18">
        <f>D18</f>
        <v>0</v>
      </c>
      <c r="E39" s="18">
        <f t="shared" si="0"/>
        <v>0</v>
      </c>
      <c r="F39" s="19"/>
      <c r="G39" s="19"/>
      <c r="H39" s="24"/>
      <c r="I39" s="139"/>
    </row>
    <row r="40" spans="1:9" outlineLevel="1" x14ac:dyDescent="0.25">
      <c r="A40" s="23"/>
      <c r="B40" s="18"/>
      <c r="C40" s="18">
        <f t="shared" si="0"/>
        <v>0</v>
      </c>
      <c r="D40" s="18">
        <f>D19</f>
        <v>0</v>
      </c>
      <c r="E40" s="18">
        <f t="shared" si="0"/>
        <v>0</v>
      </c>
      <c r="F40" s="19"/>
      <c r="G40" s="19"/>
      <c r="H40" s="24"/>
      <c r="I40" s="139"/>
    </row>
    <row r="41" spans="1:9" outlineLevel="1" x14ac:dyDescent="0.25">
      <c r="A41" s="23"/>
      <c r="B41" s="18"/>
      <c r="C41" s="18">
        <f t="shared" si="0"/>
        <v>0</v>
      </c>
      <c r="D41" s="18">
        <f>D20</f>
        <v>0</v>
      </c>
      <c r="E41" s="18">
        <f t="shared" si="0"/>
        <v>0</v>
      </c>
      <c r="F41" s="19"/>
      <c r="G41" s="19"/>
      <c r="H41" s="24"/>
      <c r="I41" s="139"/>
    </row>
    <row r="42" spans="1:9" ht="15.75" outlineLevel="1" thickBot="1" x14ac:dyDescent="0.3">
      <c r="A42" s="25"/>
      <c r="B42" s="26"/>
      <c r="C42" s="26">
        <f t="shared" si="0"/>
        <v>0</v>
      </c>
      <c r="D42" s="26">
        <f>D21</f>
        <v>0</v>
      </c>
      <c r="E42" s="26">
        <f t="shared" si="0"/>
        <v>0</v>
      </c>
      <c r="F42" s="27"/>
      <c r="G42" s="27"/>
      <c r="H42" s="28"/>
      <c r="I42" s="139"/>
    </row>
    <row r="43" spans="1:9" outlineLevel="1" x14ac:dyDescent="0.25">
      <c r="I43" s="139"/>
    </row>
    <row r="44" spans="1:9" ht="15.75" outlineLevel="1" x14ac:dyDescent="0.25">
      <c r="A44" s="29" t="s">
        <v>2</v>
      </c>
      <c r="B44" s="30">
        <v>45323</v>
      </c>
      <c r="C44" s="31"/>
      <c r="D44" s="31"/>
      <c r="E44" s="31"/>
      <c r="F44" s="31"/>
      <c r="G44" s="31"/>
      <c r="H44" s="31"/>
      <c r="I44" s="139"/>
    </row>
    <row r="45" spans="1:9" outlineLevel="1" x14ac:dyDescent="0.25">
      <c r="A45" s="31"/>
      <c r="B45" s="31"/>
      <c r="C45" s="31"/>
      <c r="D45" s="31"/>
      <c r="E45" s="31"/>
      <c r="F45" s="31"/>
      <c r="G45" s="31"/>
      <c r="H45" s="31"/>
      <c r="I45" s="139"/>
    </row>
    <row r="46" spans="1:9" ht="15.75" outlineLevel="1" x14ac:dyDescent="0.25">
      <c r="A46" s="29" t="s">
        <v>3</v>
      </c>
      <c r="B46" s="32" t="str">
        <f>B8</f>
        <v>WILLIAM VAGNER ALMEIDA</v>
      </c>
      <c r="C46" s="33"/>
      <c r="D46" s="33"/>
      <c r="E46" s="31"/>
      <c r="F46" s="31"/>
      <c r="G46" s="31"/>
      <c r="H46" s="31"/>
      <c r="I46" s="139"/>
    </row>
    <row r="47" spans="1:9" ht="15.75" outlineLevel="1" x14ac:dyDescent="0.25">
      <c r="A47" s="29" t="s">
        <v>4</v>
      </c>
      <c r="B47" s="32" t="str">
        <f>B9</f>
        <v>DIRETOR</v>
      </c>
      <c r="C47" s="34"/>
      <c r="D47" s="34"/>
      <c r="E47" s="31"/>
      <c r="F47" s="31"/>
      <c r="G47" s="31"/>
      <c r="H47" s="31"/>
      <c r="I47" s="139"/>
    </row>
    <row r="48" spans="1:9" outlineLevel="1" x14ac:dyDescent="0.25">
      <c r="A48" s="31"/>
      <c r="B48" s="31"/>
      <c r="C48" s="31"/>
      <c r="D48" s="31"/>
      <c r="E48" s="31"/>
      <c r="F48" s="31"/>
      <c r="G48" s="31"/>
      <c r="H48" s="31"/>
      <c r="I48" s="139"/>
    </row>
    <row r="49" spans="1:9" ht="15.75" outlineLevel="1" x14ac:dyDescent="0.25">
      <c r="A49" s="35" t="s">
        <v>5</v>
      </c>
      <c r="B49" s="35" t="s">
        <v>6</v>
      </c>
      <c r="C49" s="35" t="s">
        <v>7</v>
      </c>
      <c r="D49" s="35" t="s">
        <v>8</v>
      </c>
      <c r="E49" s="35" t="s">
        <v>9</v>
      </c>
      <c r="F49" s="35" t="s">
        <v>10</v>
      </c>
      <c r="G49" s="35" t="s">
        <v>11</v>
      </c>
      <c r="H49" s="36" t="s">
        <v>29</v>
      </c>
      <c r="I49" s="139"/>
    </row>
    <row r="50" spans="1:9" outlineLevel="1" x14ac:dyDescent="0.25">
      <c r="A50" s="37">
        <v>8</v>
      </c>
      <c r="B50" s="37" t="s">
        <v>42</v>
      </c>
      <c r="C50" s="37" t="s">
        <v>111</v>
      </c>
      <c r="D50" s="38" t="s">
        <v>44</v>
      </c>
      <c r="E50" s="38" t="s">
        <v>45</v>
      </c>
      <c r="F50" s="39">
        <v>400</v>
      </c>
      <c r="G50" s="39"/>
      <c r="H50" s="38">
        <v>1</v>
      </c>
      <c r="I50" s="139"/>
    </row>
    <row r="51" spans="1:9" outlineLevel="1" x14ac:dyDescent="0.25">
      <c r="A51" s="37">
        <v>14</v>
      </c>
      <c r="B51" s="37" t="s">
        <v>42</v>
      </c>
      <c r="C51" s="37" t="s">
        <v>114</v>
      </c>
      <c r="D51" s="38" t="s">
        <v>44</v>
      </c>
      <c r="E51" s="38" t="s">
        <v>45</v>
      </c>
      <c r="F51" s="39">
        <v>400</v>
      </c>
      <c r="G51" s="39"/>
      <c r="H51" s="38">
        <v>1</v>
      </c>
      <c r="I51" s="139"/>
    </row>
    <row r="52" spans="1:9" outlineLevel="1" x14ac:dyDescent="0.25">
      <c r="A52" s="37">
        <v>15</v>
      </c>
      <c r="B52" s="37" t="s">
        <v>42</v>
      </c>
      <c r="C52" s="37" t="s">
        <v>49</v>
      </c>
      <c r="D52" s="38" t="s">
        <v>44</v>
      </c>
      <c r="E52" s="38" t="s">
        <v>45</v>
      </c>
      <c r="F52" s="39">
        <v>300</v>
      </c>
      <c r="G52" s="39"/>
      <c r="H52" s="38">
        <v>1</v>
      </c>
      <c r="I52" s="139"/>
    </row>
    <row r="53" spans="1:9" outlineLevel="1" x14ac:dyDescent="0.25">
      <c r="A53" s="37">
        <v>29</v>
      </c>
      <c r="B53" s="37" t="s">
        <v>42</v>
      </c>
      <c r="C53" s="37" t="s">
        <v>81</v>
      </c>
      <c r="D53" s="38" t="s">
        <v>44</v>
      </c>
      <c r="E53" s="38" t="s">
        <v>45</v>
      </c>
      <c r="F53" s="39">
        <v>300</v>
      </c>
      <c r="G53" s="39"/>
      <c r="H53" s="38">
        <v>1</v>
      </c>
      <c r="I53" s="139"/>
    </row>
    <row r="54" spans="1:9" outlineLevel="1" x14ac:dyDescent="0.25">
      <c r="A54" s="37"/>
      <c r="B54" s="37"/>
      <c r="C54" s="37"/>
      <c r="D54" s="38"/>
      <c r="E54" s="38"/>
      <c r="F54" s="39"/>
      <c r="G54" s="39"/>
      <c r="H54" s="38"/>
      <c r="I54" s="139"/>
    </row>
    <row r="55" spans="1:9" outlineLevel="1" x14ac:dyDescent="0.25">
      <c r="A55" s="37"/>
      <c r="B55" s="37"/>
      <c r="C55" s="37"/>
      <c r="D55" s="38"/>
      <c r="E55" s="38"/>
      <c r="F55" s="39"/>
      <c r="G55" s="39"/>
      <c r="H55" s="38"/>
      <c r="I55" s="139"/>
    </row>
    <row r="56" spans="1:9" outlineLevel="1" x14ac:dyDescent="0.25">
      <c r="A56" s="37"/>
      <c r="B56" s="37"/>
      <c r="C56" s="37"/>
      <c r="D56" s="38"/>
      <c r="E56" s="38"/>
      <c r="F56" s="39"/>
      <c r="G56" s="39"/>
      <c r="H56" s="38"/>
      <c r="I56" s="139"/>
    </row>
    <row r="57" spans="1:9" outlineLevel="1" x14ac:dyDescent="0.25">
      <c r="A57" s="37"/>
      <c r="B57" s="37"/>
      <c r="C57" s="37"/>
      <c r="D57" s="38"/>
      <c r="E57" s="38"/>
      <c r="F57" s="39"/>
      <c r="G57" s="39"/>
      <c r="H57" s="38"/>
      <c r="I57" s="139"/>
    </row>
    <row r="58" spans="1:9" outlineLevel="1" x14ac:dyDescent="0.25">
      <c r="A58" s="37"/>
      <c r="B58" s="37"/>
      <c r="C58" s="37"/>
      <c r="D58" s="38"/>
      <c r="E58" s="38"/>
      <c r="F58" s="39"/>
      <c r="G58" s="39"/>
      <c r="H58" s="38"/>
      <c r="I58" s="139"/>
    </row>
    <row r="59" spans="1:9" outlineLevel="1" x14ac:dyDescent="0.25">
      <c r="A59" s="37"/>
      <c r="B59" s="37"/>
      <c r="C59" s="37"/>
      <c r="D59" s="38"/>
      <c r="E59" s="38"/>
      <c r="F59" s="39"/>
      <c r="G59" s="39"/>
      <c r="H59" s="38"/>
      <c r="I59" s="139"/>
    </row>
    <row r="60" spans="1:9" outlineLevel="1" x14ac:dyDescent="0.25">
      <c r="A60" s="37"/>
      <c r="B60" s="37"/>
      <c r="C60" s="37"/>
      <c r="D60" s="38"/>
      <c r="E60" s="38"/>
      <c r="F60" s="39"/>
      <c r="G60" s="39"/>
      <c r="H60" s="38"/>
      <c r="I60" s="139"/>
    </row>
    <row r="61" spans="1:9" outlineLevel="1" x14ac:dyDescent="0.25">
      <c r="A61" s="37"/>
      <c r="B61" s="37"/>
      <c r="C61" s="37"/>
      <c r="D61" s="38"/>
      <c r="E61" s="38"/>
      <c r="F61" s="39"/>
      <c r="G61" s="39"/>
      <c r="H61" s="38"/>
      <c r="I61" s="139"/>
    </row>
    <row r="62" spans="1:9" outlineLevel="1" x14ac:dyDescent="0.25">
      <c r="A62" s="37"/>
      <c r="B62" s="37"/>
      <c r="C62" s="37"/>
      <c r="D62" s="38"/>
      <c r="E62" s="38"/>
      <c r="F62" s="39"/>
      <c r="G62" s="39"/>
      <c r="H62" s="38"/>
      <c r="I62" s="139"/>
    </row>
    <row r="63" spans="1:9" outlineLevel="1" x14ac:dyDescent="0.25">
      <c r="A63" s="37"/>
      <c r="B63" s="37"/>
      <c r="C63" s="37"/>
      <c r="D63" s="38"/>
      <c r="E63" s="38"/>
      <c r="F63" s="39"/>
      <c r="G63" s="39"/>
      <c r="H63" s="38"/>
      <c r="I63" s="139"/>
    </row>
    <row r="64" spans="1:9" outlineLevel="1" x14ac:dyDescent="0.25">
      <c r="A64" s="37"/>
      <c r="B64" s="37"/>
      <c r="C64" s="37"/>
      <c r="D64" s="38"/>
      <c r="E64" s="38"/>
      <c r="F64" s="39"/>
      <c r="G64" s="39"/>
      <c r="H64" s="38"/>
      <c r="I64" s="139"/>
    </row>
    <row r="65" spans="1:9" outlineLevel="1" x14ac:dyDescent="0.25">
      <c r="A65" s="37"/>
      <c r="B65" s="37"/>
      <c r="C65" s="37"/>
      <c r="D65" s="38"/>
      <c r="E65" s="38"/>
      <c r="F65" s="39"/>
      <c r="G65" s="39"/>
      <c r="H65" s="38"/>
      <c r="I65" s="139"/>
    </row>
    <row r="66" spans="1:9" outlineLevel="1" x14ac:dyDescent="0.25">
      <c r="A66" s="37"/>
      <c r="B66" s="37"/>
      <c r="C66" s="37"/>
      <c r="D66" s="38"/>
      <c r="E66" s="38"/>
      <c r="F66" s="39"/>
      <c r="G66" s="39"/>
      <c r="H66" s="38"/>
      <c r="I66" s="139"/>
    </row>
    <row r="67" spans="1:9" outlineLevel="1" x14ac:dyDescent="0.25">
      <c r="A67" s="37"/>
      <c r="B67" s="37"/>
      <c r="C67" s="37"/>
      <c r="D67" s="38"/>
      <c r="E67" s="38"/>
      <c r="F67" s="39"/>
      <c r="G67" s="39"/>
      <c r="H67" s="38"/>
      <c r="I67" s="139"/>
    </row>
    <row r="68" spans="1:9" outlineLevel="1" x14ac:dyDescent="0.25">
      <c r="A68" s="37"/>
      <c r="B68" s="37"/>
      <c r="C68" s="37"/>
      <c r="D68" s="38"/>
      <c r="E68" s="38"/>
      <c r="F68" s="39"/>
      <c r="G68" s="39"/>
      <c r="H68" s="38"/>
      <c r="I68" s="139"/>
    </row>
    <row r="69" spans="1:9" ht="15.75" outlineLevel="1" thickBot="1" x14ac:dyDescent="0.3">
      <c r="A69" s="42"/>
      <c r="B69" s="42"/>
      <c r="C69" s="42"/>
      <c r="D69" s="40"/>
      <c r="E69" s="40"/>
      <c r="F69" s="41"/>
      <c r="G69" s="41"/>
      <c r="H69" s="40"/>
      <c r="I69" s="139"/>
    </row>
    <row r="70" spans="1:9" outlineLevel="1" x14ac:dyDescent="0.25">
      <c r="A70" s="132" t="s">
        <v>30</v>
      </c>
      <c r="B70" s="133"/>
      <c r="C70" s="134"/>
      <c r="D70" s="133"/>
      <c r="E70" s="133"/>
      <c r="F70" s="133"/>
      <c r="G70" s="133"/>
      <c r="H70" s="135"/>
      <c r="I70" s="139"/>
    </row>
    <row r="71" spans="1:9" outlineLevel="1" x14ac:dyDescent="0.25">
      <c r="A71" s="43">
        <f>B44</f>
        <v>45323</v>
      </c>
      <c r="B71" s="112" t="str">
        <f>B50</f>
        <v>SOROCABA</v>
      </c>
      <c r="C71" s="44" t="str">
        <f>C50</f>
        <v>CERQUILHO/BOITUVA</v>
      </c>
      <c r="D71" s="44" t="str">
        <f>D50</f>
        <v>VISITA A BASE</v>
      </c>
      <c r="E71" s="44" t="str">
        <f>E50</f>
        <v>VEICULO SINDICATO</v>
      </c>
      <c r="F71" s="45">
        <f>SUM(F50:F69)</f>
        <v>1400</v>
      </c>
      <c r="G71" s="45">
        <f>SUM(G50:G69)</f>
        <v>0</v>
      </c>
      <c r="H71" s="46">
        <f>SUM(H50:H70)</f>
        <v>4</v>
      </c>
      <c r="I71" s="139"/>
    </row>
    <row r="72" spans="1:9" outlineLevel="1" x14ac:dyDescent="0.25">
      <c r="A72" s="47"/>
      <c r="B72" s="113"/>
      <c r="C72" s="48" t="str">
        <f t="shared" ref="C72:E80" si="1">C51</f>
        <v>TIETE/PORTO FELIZ</v>
      </c>
      <c r="D72" s="48" t="str">
        <f t="shared" si="1"/>
        <v>VISITA A BASE</v>
      </c>
      <c r="E72" s="48" t="str">
        <f t="shared" si="1"/>
        <v>VEICULO SINDICATO</v>
      </c>
      <c r="F72" s="49"/>
      <c r="G72" s="49"/>
      <c r="H72" s="50"/>
      <c r="I72" s="139"/>
    </row>
    <row r="73" spans="1:9" outlineLevel="1" x14ac:dyDescent="0.25">
      <c r="A73" s="47"/>
      <c r="B73" s="113"/>
      <c r="C73" s="48" t="str">
        <f t="shared" si="1"/>
        <v>PIEDADE</v>
      </c>
      <c r="D73" s="48" t="str">
        <f t="shared" si="1"/>
        <v>VISITA A BASE</v>
      </c>
      <c r="E73" s="48" t="str">
        <f t="shared" si="1"/>
        <v>VEICULO SINDICATO</v>
      </c>
      <c r="F73" s="49"/>
      <c r="G73" s="49"/>
      <c r="H73" s="50"/>
      <c r="I73" s="139"/>
    </row>
    <row r="74" spans="1:9" outlineLevel="1" x14ac:dyDescent="0.25">
      <c r="A74" s="47"/>
      <c r="B74" s="113"/>
      <c r="C74" s="48" t="str">
        <f t="shared" si="1"/>
        <v>VOTORANTIM/SALTO DE PIRAPORA</v>
      </c>
      <c r="D74" s="48" t="str">
        <f t="shared" si="1"/>
        <v>VISITA A BASE</v>
      </c>
      <c r="E74" s="48" t="str">
        <f t="shared" si="1"/>
        <v>VEICULO SINDICATO</v>
      </c>
      <c r="F74" s="49"/>
      <c r="G74" s="49"/>
      <c r="H74" s="50"/>
      <c r="I74" s="139"/>
    </row>
    <row r="75" spans="1:9" outlineLevel="1" x14ac:dyDescent="0.25">
      <c r="A75" s="47"/>
      <c r="B75" s="113"/>
      <c r="C75" s="48">
        <f t="shared" si="1"/>
        <v>0</v>
      </c>
      <c r="D75" s="48">
        <f t="shared" si="1"/>
        <v>0</v>
      </c>
      <c r="E75" s="48">
        <f t="shared" si="1"/>
        <v>0</v>
      </c>
      <c r="F75" s="49"/>
      <c r="G75" s="49"/>
      <c r="H75" s="50"/>
      <c r="I75" s="139"/>
    </row>
    <row r="76" spans="1:9" outlineLevel="1" x14ac:dyDescent="0.25">
      <c r="A76" s="47"/>
      <c r="B76" s="113"/>
      <c r="C76" s="48">
        <f t="shared" si="1"/>
        <v>0</v>
      </c>
      <c r="D76" s="48">
        <f t="shared" si="1"/>
        <v>0</v>
      </c>
      <c r="E76" s="48">
        <f t="shared" si="1"/>
        <v>0</v>
      </c>
      <c r="F76" s="49"/>
      <c r="G76" s="49"/>
      <c r="H76" s="50"/>
      <c r="I76" s="139"/>
    </row>
    <row r="77" spans="1:9" outlineLevel="1" x14ac:dyDescent="0.25">
      <c r="A77" s="47"/>
      <c r="B77" s="113"/>
      <c r="C77" s="48">
        <f t="shared" si="1"/>
        <v>0</v>
      </c>
      <c r="D77" s="48">
        <f t="shared" si="1"/>
        <v>0</v>
      </c>
      <c r="E77" s="48">
        <f t="shared" si="1"/>
        <v>0</v>
      </c>
      <c r="F77" s="49"/>
      <c r="G77" s="49"/>
      <c r="H77" s="50"/>
      <c r="I77" s="139"/>
    </row>
    <row r="78" spans="1:9" outlineLevel="1" x14ac:dyDescent="0.25">
      <c r="A78" s="47"/>
      <c r="B78" s="113"/>
      <c r="C78" s="48">
        <f t="shared" si="1"/>
        <v>0</v>
      </c>
      <c r="D78" s="48">
        <f t="shared" si="1"/>
        <v>0</v>
      </c>
      <c r="E78" s="48">
        <f t="shared" si="1"/>
        <v>0</v>
      </c>
      <c r="F78" s="49"/>
      <c r="G78" s="49"/>
      <c r="H78" s="50"/>
      <c r="I78" s="139"/>
    </row>
    <row r="79" spans="1:9" outlineLevel="1" x14ac:dyDescent="0.25">
      <c r="A79" s="47"/>
      <c r="B79" s="113"/>
      <c r="C79" s="48">
        <f t="shared" si="1"/>
        <v>0</v>
      </c>
      <c r="D79" s="48">
        <f t="shared" si="1"/>
        <v>0</v>
      </c>
      <c r="E79" s="48">
        <f t="shared" si="1"/>
        <v>0</v>
      </c>
      <c r="F79" s="49"/>
      <c r="G79" s="49"/>
      <c r="H79" s="50"/>
      <c r="I79" s="139"/>
    </row>
    <row r="80" spans="1:9" ht="15.75" outlineLevel="1" thickBot="1" x14ac:dyDescent="0.3">
      <c r="A80" s="51"/>
      <c r="B80" s="114"/>
      <c r="C80" s="52">
        <f t="shared" si="1"/>
        <v>0</v>
      </c>
      <c r="D80" s="52">
        <f t="shared" si="1"/>
        <v>0</v>
      </c>
      <c r="E80" s="52">
        <f t="shared" si="1"/>
        <v>0</v>
      </c>
      <c r="F80" s="53"/>
      <c r="G80" s="53"/>
      <c r="H80" s="54"/>
      <c r="I80" s="139"/>
    </row>
    <row r="81" spans="1:9" outlineLevel="1" x14ac:dyDescent="0.25">
      <c r="I81" s="139"/>
    </row>
    <row r="82" spans="1:9" ht="15.75" outlineLevel="1" x14ac:dyDescent="0.25">
      <c r="A82" s="55" t="s">
        <v>2</v>
      </c>
      <c r="B82" s="56">
        <v>45352</v>
      </c>
      <c r="C82" s="57"/>
      <c r="D82" s="57"/>
      <c r="E82" s="57"/>
      <c r="F82" s="57"/>
      <c r="G82" s="57"/>
      <c r="H82" s="57"/>
      <c r="I82" s="139"/>
    </row>
    <row r="83" spans="1:9" outlineLevel="1" x14ac:dyDescent="0.25">
      <c r="A83" s="57"/>
      <c r="B83" s="57"/>
      <c r="C83" s="57"/>
      <c r="D83" s="57"/>
      <c r="E83" s="57"/>
      <c r="F83" s="57"/>
      <c r="G83" s="57"/>
      <c r="H83" s="57"/>
      <c r="I83" s="139"/>
    </row>
    <row r="84" spans="1:9" ht="15.75" outlineLevel="1" x14ac:dyDescent="0.25">
      <c r="A84" s="55" t="s">
        <v>3</v>
      </c>
      <c r="B84" s="58" t="str">
        <f>B46</f>
        <v>WILLIAM VAGNER ALMEIDA</v>
      </c>
      <c r="C84" s="59"/>
      <c r="D84" s="59"/>
      <c r="E84" s="57"/>
      <c r="F84" s="57"/>
      <c r="G84" s="57"/>
      <c r="H84" s="57"/>
      <c r="I84" s="139"/>
    </row>
    <row r="85" spans="1:9" ht="15.75" outlineLevel="1" x14ac:dyDescent="0.25">
      <c r="A85" s="55" t="s">
        <v>4</v>
      </c>
      <c r="B85" s="58" t="str">
        <f>B47</f>
        <v>DIRETOR</v>
      </c>
      <c r="C85" s="60"/>
      <c r="D85" s="60"/>
      <c r="E85" s="57"/>
      <c r="F85" s="57"/>
      <c r="G85" s="57"/>
      <c r="H85" s="57"/>
      <c r="I85" s="139"/>
    </row>
    <row r="86" spans="1:9" outlineLevel="1" x14ac:dyDescent="0.25">
      <c r="A86" s="57"/>
      <c r="B86" s="57"/>
      <c r="C86" s="57"/>
      <c r="D86" s="57"/>
      <c r="E86" s="57"/>
      <c r="F86" s="57"/>
      <c r="G86" s="57"/>
      <c r="H86" s="57"/>
      <c r="I86" s="139"/>
    </row>
    <row r="87" spans="1:9" ht="15.75" outlineLevel="1" x14ac:dyDescent="0.25">
      <c r="A87" s="61" t="s">
        <v>5</v>
      </c>
      <c r="B87" s="61" t="s">
        <v>6</v>
      </c>
      <c r="C87" s="61" t="s">
        <v>7</v>
      </c>
      <c r="D87" s="61" t="s">
        <v>8</v>
      </c>
      <c r="E87" s="61" t="s">
        <v>9</v>
      </c>
      <c r="F87" s="61" t="s">
        <v>10</v>
      </c>
      <c r="G87" s="61" t="s">
        <v>11</v>
      </c>
      <c r="H87" s="62" t="s">
        <v>29</v>
      </c>
      <c r="I87" s="139"/>
    </row>
    <row r="88" spans="1:9" outlineLevel="1" x14ac:dyDescent="0.25">
      <c r="A88" s="63">
        <v>1</v>
      </c>
      <c r="B88" s="63" t="s">
        <v>42</v>
      </c>
      <c r="C88" s="63" t="s">
        <v>47</v>
      </c>
      <c r="D88" s="64" t="s">
        <v>44</v>
      </c>
      <c r="E88" s="64" t="s">
        <v>45</v>
      </c>
      <c r="F88" s="65">
        <v>300</v>
      </c>
      <c r="G88" s="65"/>
      <c r="H88" s="64">
        <v>1</v>
      </c>
      <c r="I88" s="139"/>
    </row>
    <row r="89" spans="1:9" outlineLevel="1" x14ac:dyDescent="0.25">
      <c r="A89" s="63">
        <v>6</v>
      </c>
      <c r="B89" s="63" t="s">
        <v>42</v>
      </c>
      <c r="C89" s="63" t="s">
        <v>43</v>
      </c>
      <c r="D89" s="64" t="s">
        <v>44</v>
      </c>
      <c r="E89" s="64" t="s">
        <v>45</v>
      </c>
      <c r="F89" s="65">
        <v>350</v>
      </c>
      <c r="G89" s="65"/>
      <c r="H89" s="64">
        <v>1</v>
      </c>
      <c r="I89" s="139"/>
    </row>
    <row r="90" spans="1:9" outlineLevel="1" x14ac:dyDescent="0.25">
      <c r="A90" s="63">
        <v>20</v>
      </c>
      <c r="B90" s="63" t="s">
        <v>42</v>
      </c>
      <c r="C90" s="63" t="s">
        <v>69</v>
      </c>
      <c r="D90" s="64" t="s">
        <v>44</v>
      </c>
      <c r="E90" s="64" t="s">
        <v>45</v>
      </c>
      <c r="F90" s="65">
        <v>400</v>
      </c>
      <c r="G90" s="65"/>
      <c r="H90" s="64">
        <v>1</v>
      </c>
      <c r="I90" s="139"/>
    </row>
    <row r="91" spans="1:9" outlineLevel="1" x14ac:dyDescent="0.25">
      <c r="A91" s="63"/>
      <c r="B91" s="63"/>
      <c r="C91" s="63"/>
      <c r="D91" s="64"/>
      <c r="E91" s="64"/>
      <c r="F91" s="65"/>
      <c r="G91" s="65"/>
      <c r="H91" s="64"/>
      <c r="I91" s="139"/>
    </row>
    <row r="92" spans="1:9" outlineLevel="1" x14ac:dyDescent="0.25">
      <c r="A92" s="63"/>
      <c r="B92" s="63"/>
      <c r="C92" s="63"/>
      <c r="D92" s="64"/>
      <c r="E92" s="64"/>
      <c r="F92" s="65"/>
      <c r="G92" s="65"/>
      <c r="H92" s="64"/>
      <c r="I92" s="139"/>
    </row>
    <row r="93" spans="1:9" outlineLevel="1" x14ac:dyDescent="0.25">
      <c r="A93" s="63"/>
      <c r="B93" s="63"/>
      <c r="C93" s="63"/>
      <c r="D93" s="64"/>
      <c r="E93" s="64"/>
      <c r="F93" s="65"/>
      <c r="G93" s="65"/>
      <c r="H93" s="64"/>
      <c r="I93" s="139"/>
    </row>
    <row r="94" spans="1:9" outlineLevel="1" x14ac:dyDescent="0.25">
      <c r="A94" s="63"/>
      <c r="B94" s="63"/>
      <c r="C94" s="63"/>
      <c r="D94" s="64"/>
      <c r="E94" s="64"/>
      <c r="F94" s="65"/>
      <c r="G94" s="65"/>
      <c r="H94" s="64"/>
      <c r="I94" s="139"/>
    </row>
    <row r="95" spans="1:9" outlineLevel="1" x14ac:dyDescent="0.25">
      <c r="A95" s="63"/>
      <c r="B95" s="63"/>
      <c r="C95" s="63"/>
      <c r="D95" s="64"/>
      <c r="E95" s="64"/>
      <c r="F95" s="65"/>
      <c r="G95" s="65"/>
      <c r="H95" s="64"/>
      <c r="I95" s="139"/>
    </row>
    <row r="96" spans="1:9" outlineLevel="1" x14ac:dyDescent="0.25">
      <c r="A96" s="63"/>
      <c r="B96" s="63"/>
      <c r="C96" s="63"/>
      <c r="D96" s="64"/>
      <c r="E96" s="64"/>
      <c r="F96" s="65"/>
      <c r="G96" s="65"/>
      <c r="H96" s="64"/>
      <c r="I96" s="139"/>
    </row>
    <row r="97" spans="1:9" outlineLevel="1" x14ac:dyDescent="0.25">
      <c r="A97" s="63"/>
      <c r="B97" s="63"/>
      <c r="C97" s="63"/>
      <c r="D97" s="64"/>
      <c r="E97" s="64"/>
      <c r="F97" s="65"/>
      <c r="G97" s="65"/>
      <c r="H97" s="64"/>
      <c r="I97" s="139"/>
    </row>
    <row r="98" spans="1:9" outlineLevel="1" x14ac:dyDescent="0.25">
      <c r="A98" s="63"/>
      <c r="B98" s="63"/>
      <c r="C98" s="63"/>
      <c r="D98" s="64"/>
      <c r="E98" s="64"/>
      <c r="F98" s="65"/>
      <c r="G98" s="65"/>
      <c r="H98" s="64"/>
      <c r="I98" s="139"/>
    </row>
    <row r="99" spans="1:9" outlineLevel="1" x14ac:dyDescent="0.25">
      <c r="A99" s="63"/>
      <c r="B99" s="63"/>
      <c r="C99" s="63"/>
      <c r="D99" s="64"/>
      <c r="E99" s="64"/>
      <c r="F99" s="65"/>
      <c r="G99" s="65"/>
      <c r="H99" s="64"/>
      <c r="I99" s="139"/>
    </row>
    <row r="100" spans="1:9" outlineLevel="1" x14ac:dyDescent="0.25">
      <c r="A100" s="63"/>
      <c r="B100" s="63"/>
      <c r="C100" s="63"/>
      <c r="D100" s="64"/>
      <c r="E100" s="64"/>
      <c r="F100" s="65"/>
      <c r="G100" s="65"/>
      <c r="H100" s="64"/>
      <c r="I100" s="139"/>
    </row>
    <row r="101" spans="1:9" outlineLevel="1" x14ac:dyDescent="0.25">
      <c r="A101" s="63"/>
      <c r="B101" s="63"/>
      <c r="C101" s="63"/>
      <c r="D101" s="64"/>
      <c r="E101" s="64"/>
      <c r="F101" s="65"/>
      <c r="G101" s="65"/>
      <c r="H101" s="64"/>
      <c r="I101" s="139"/>
    </row>
    <row r="102" spans="1:9" outlineLevel="1" x14ac:dyDescent="0.25">
      <c r="A102" s="63"/>
      <c r="B102" s="63"/>
      <c r="C102" s="63"/>
      <c r="D102" s="64"/>
      <c r="E102" s="64"/>
      <c r="F102" s="65"/>
      <c r="G102" s="65"/>
      <c r="H102" s="64"/>
      <c r="I102" s="139"/>
    </row>
    <row r="103" spans="1:9" outlineLevel="1" x14ac:dyDescent="0.25">
      <c r="A103" s="63"/>
      <c r="B103" s="63"/>
      <c r="C103" s="63"/>
      <c r="D103" s="64"/>
      <c r="E103" s="64"/>
      <c r="F103" s="65"/>
      <c r="G103" s="65"/>
      <c r="H103" s="64"/>
      <c r="I103" s="139"/>
    </row>
    <row r="104" spans="1:9" outlineLevel="1" x14ac:dyDescent="0.25">
      <c r="A104" s="63"/>
      <c r="B104" s="63"/>
      <c r="C104" s="63"/>
      <c r="D104" s="64"/>
      <c r="E104" s="64"/>
      <c r="F104" s="65"/>
      <c r="G104" s="65"/>
      <c r="H104" s="64"/>
      <c r="I104" s="139"/>
    </row>
    <row r="105" spans="1:9" outlineLevel="1" x14ac:dyDescent="0.25">
      <c r="A105" s="63"/>
      <c r="B105" s="63"/>
      <c r="C105" s="63"/>
      <c r="D105" s="64"/>
      <c r="E105" s="64"/>
      <c r="F105" s="65"/>
      <c r="G105" s="65"/>
      <c r="H105" s="64"/>
      <c r="I105" s="139"/>
    </row>
    <row r="106" spans="1:9" outlineLevel="1" x14ac:dyDescent="0.25">
      <c r="A106" s="63"/>
      <c r="B106" s="63"/>
      <c r="C106" s="63"/>
      <c r="D106" s="64"/>
      <c r="E106" s="64"/>
      <c r="F106" s="65"/>
      <c r="G106" s="65"/>
      <c r="H106" s="64"/>
      <c r="I106" s="139"/>
    </row>
    <row r="107" spans="1:9" ht="15.75" outlineLevel="1" thickBot="1" x14ac:dyDescent="0.3">
      <c r="A107" s="68"/>
      <c r="B107" s="68"/>
      <c r="C107" s="68"/>
      <c r="D107" s="66"/>
      <c r="E107" s="66"/>
      <c r="F107" s="67"/>
      <c r="G107" s="67"/>
      <c r="H107" s="66"/>
      <c r="I107" s="139"/>
    </row>
    <row r="108" spans="1:9" outlineLevel="1" x14ac:dyDescent="0.25">
      <c r="A108" s="136" t="s">
        <v>30</v>
      </c>
      <c r="B108" s="137"/>
      <c r="C108" s="137"/>
      <c r="D108" s="137"/>
      <c r="E108" s="137"/>
      <c r="F108" s="137"/>
      <c r="G108" s="137"/>
      <c r="H108" s="138"/>
      <c r="I108" s="139"/>
    </row>
    <row r="109" spans="1:9" outlineLevel="1" x14ac:dyDescent="0.25">
      <c r="A109" s="69">
        <f>B82</f>
        <v>45352</v>
      </c>
      <c r="B109" s="70" t="str">
        <f>B88</f>
        <v>SOROCABA</v>
      </c>
      <c r="C109" s="70" t="str">
        <f>C88</f>
        <v>ITU</v>
      </c>
      <c r="D109" s="70" t="str">
        <f>D88</f>
        <v>VISITA A BASE</v>
      </c>
      <c r="E109" s="70" t="str">
        <f>E88</f>
        <v>VEICULO SINDICATO</v>
      </c>
      <c r="F109" s="71">
        <f>SUM(F88:F107)</f>
        <v>1050</v>
      </c>
      <c r="G109" s="71">
        <f>SUM(G88:G107)</f>
        <v>0</v>
      </c>
      <c r="H109" s="72">
        <f>SUM(H88:H108)</f>
        <v>3</v>
      </c>
      <c r="I109" s="139"/>
    </row>
    <row r="110" spans="1:9" outlineLevel="1" x14ac:dyDescent="0.25">
      <c r="A110" s="73"/>
      <c r="B110" s="74"/>
      <c r="C110" s="74" t="str">
        <f t="shared" ref="C110:E118" si="2">C89</f>
        <v>ITAPETININGA</v>
      </c>
      <c r="D110" s="74" t="str">
        <f t="shared" si="2"/>
        <v>VISITA A BASE</v>
      </c>
      <c r="E110" s="74" t="str">
        <f t="shared" si="2"/>
        <v>VEICULO SINDICATO</v>
      </c>
      <c r="F110" s="75"/>
      <c r="G110" s="75"/>
      <c r="H110" s="76"/>
      <c r="I110" s="139"/>
    </row>
    <row r="111" spans="1:9" outlineLevel="1" x14ac:dyDescent="0.25">
      <c r="A111" s="73"/>
      <c r="B111" s="74"/>
      <c r="C111" s="74" t="str">
        <f t="shared" si="2"/>
        <v>LARANJAL PAULISTA</v>
      </c>
      <c r="D111" s="74" t="str">
        <f t="shared" si="2"/>
        <v>VISITA A BASE</v>
      </c>
      <c r="E111" s="74" t="str">
        <f t="shared" si="2"/>
        <v>VEICULO SINDICATO</v>
      </c>
      <c r="F111" s="75"/>
      <c r="G111" s="75"/>
      <c r="H111" s="76"/>
      <c r="I111" s="139"/>
    </row>
    <row r="112" spans="1:9" outlineLevel="1" x14ac:dyDescent="0.25">
      <c r="A112" s="73"/>
      <c r="B112" s="74"/>
      <c r="C112" s="74">
        <f t="shared" si="2"/>
        <v>0</v>
      </c>
      <c r="D112" s="74">
        <f t="shared" si="2"/>
        <v>0</v>
      </c>
      <c r="E112" s="74">
        <f t="shared" si="2"/>
        <v>0</v>
      </c>
      <c r="F112" s="75"/>
      <c r="G112" s="75"/>
      <c r="H112" s="76"/>
      <c r="I112" s="139"/>
    </row>
    <row r="113" spans="1:9" outlineLevel="1" x14ac:dyDescent="0.25">
      <c r="A113" s="73"/>
      <c r="B113" s="74"/>
      <c r="C113" s="74">
        <f t="shared" si="2"/>
        <v>0</v>
      </c>
      <c r="D113" s="74">
        <f t="shared" si="2"/>
        <v>0</v>
      </c>
      <c r="E113" s="74">
        <f t="shared" si="2"/>
        <v>0</v>
      </c>
      <c r="F113" s="75"/>
      <c r="G113" s="75"/>
      <c r="H113" s="76"/>
      <c r="I113" s="139"/>
    </row>
    <row r="114" spans="1:9" outlineLevel="1" x14ac:dyDescent="0.25">
      <c r="A114" s="73"/>
      <c r="B114" s="74"/>
      <c r="C114" s="74">
        <f t="shared" si="2"/>
        <v>0</v>
      </c>
      <c r="D114" s="74">
        <f t="shared" si="2"/>
        <v>0</v>
      </c>
      <c r="E114" s="74">
        <f t="shared" si="2"/>
        <v>0</v>
      </c>
      <c r="F114" s="75"/>
      <c r="G114" s="75"/>
      <c r="H114" s="76"/>
      <c r="I114" s="139"/>
    </row>
    <row r="115" spans="1:9" outlineLevel="1" x14ac:dyDescent="0.25">
      <c r="A115" s="73"/>
      <c r="B115" s="74"/>
      <c r="C115" s="74">
        <f t="shared" si="2"/>
        <v>0</v>
      </c>
      <c r="D115" s="74">
        <f t="shared" si="2"/>
        <v>0</v>
      </c>
      <c r="E115" s="74">
        <f t="shared" si="2"/>
        <v>0</v>
      </c>
      <c r="F115" s="75"/>
      <c r="G115" s="75"/>
      <c r="H115" s="76"/>
      <c r="I115" s="139"/>
    </row>
    <row r="116" spans="1:9" outlineLevel="1" x14ac:dyDescent="0.25">
      <c r="A116" s="73"/>
      <c r="B116" s="74"/>
      <c r="C116" s="74">
        <f t="shared" si="2"/>
        <v>0</v>
      </c>
      <c r="D116" s="74">
        <f t="shared" si="2"/>
        <v>0</v>
      </c>
      <c r="E116" s="74">
        <f t="shared" si="2"/>
        <v>0</v>
      </c>
      <c r="F116" s="75"/>
      <c r="G116" s="75"/>
      <c r="H116" s="76"/>
      <c r="I116" s="139"/>
    </row>
    <row r="117" spans="1:9" outlineLevel="1" x14ac:dyDescent="0.25">
      <c r="A117" s="73"/>
      <c r="B117" s="74"/>
      <c r="C117" s="74">
        <f t="shared" si="2"/>
        <v>0</v>
      </c>
      <c r="D117" s="74">
        <f t="shared" si="2"/>
        <v>0</v>
      </c>
      <c r="E117" s="74">
        <f t="shared" si="2"/>
        <v>0</v>
      </c>
      <c r="F117" s="75"/>
      <c r="G117" s="75"/>
      <c r="H117" s="76"/>
      <c r="I117" s="139"/>
    </row>
    <row r="118" spans="1:9" ht="15.75" outlineLevel="1" thickBot="1" x14ac:dyDescent="0.3">
      <c r="A118" s="77"/>
      <c r="B118" s="78"/>
      <c r="C118" s="78">
        <f t="shared" si="2"/>
        <v>0</v>
      </c>
      <c r="D118" s="78">
        <f t="shared" si="2"/>
        <v>0</v>
      </c>
      <c r="E118" s="78">
        <f t="shared" si="2"/>
        <v>0</v>
      </c>
      <c r="F118" s="79"/>
      <c r="G118" s="79"/>
      <c r="H118" s="80"/>
      <c r="I118" s="139"/>
    </row>
    <row r="119" spans="1:9" ht="19.5" x14ac:dyDescent="0.25">
      <c r="A119" s="131" t="s">
        <v>32</v>
      </c>
      <c r="B119" s="131"/>
    </row>
    <row r="122" spans="1:9" ht="15.75" outlineLevel="1" x14ac:dyDescent="0.25">
      <c r="A122" s="3" t="s">
        <v>2</v>
      </c>
      <c r="B122" s="4">
        <v>45017</v>
      </c>
      <c r="C122" s="5"/>
      <c r="D122" s="5"/>
      <c r="E122" s="5"/>
      <c r="F122" s="5"/>
      <c r="G122" s="5"/>
      <c r="H122" s="5"/>
      <c r="I122" s="139"/>
    </row>
    <row r="123" spans="1:9" outlineLevel="1" x14ac:dyDescent="0.25">
      <c r="A123" s="5"/>
      <c r="B123" s="5"/>
      <c r="C123" s="5"/>
      <c r="D123" s="5"/>
      <c r="E123" s="5"/>
      <c r="F123" s="5"/>
      <c r="G123" s="5"/>
      <c r="H123" s="5"/>
      <c r="I123" s="139"/>
    </row>
    <row r="124" spans="1:9" ht="15.75" outlineLevel="1" x14ac:dyDescent="0.25">
      <c r="A124" s="3" t="s">
        <v>3</v>
      </c>
      <c r="B124" s="6" t="str">
        <f>B84</f>
        <v>WILLIAM VAGNER ALMEIDA</v>
      </c>
      <c r="C124" s="7"/>
      <c r="D124" s="7"/>
      <c r="E124" s="5"/>
      <c r="F124" s="5"/>
      <c r="G124" s="5"/>
      <c r="H124" s="5"/>
      <c r="I124" s="139"/>
    </row>
    <row r="125" spans="1:9" ht="15.75" outlineLevel="1" x14ac:dyDescent="0.25">
      <c r="A125" s="3" t="s">
        <v>4</v>
      </c>
      <c r="B125" s="6" t="str">
        <f>'RESUMO 1'!$F$5</f>
        <v>DIRETOR</v>
      </c>
      <c r="C125" s="8"/>
      <c r="D125" s="8"/>
      <c r="E125" s="5"/>
      <c r="F125" s="5"/>
      <c r="G125" s="5"/>
      <c r="H125" s="5"/>
      <c r="I125" s="139"/>
    </row>
    <row r="126" spans="1:9" outlineLevel="1" x14ac:dyDescent="0.25">
      <c r="A126" s="5"/>
      <c r="B126" s="5"/>
      <c r="C126" s="5"/>
      <c r="D126" s="5"/>
      <c r="E126" s="5"/>
      <c r="F126" s="5"/>
      <c r="G126" s="5"/>
      <c r="H126" s="5"/>
      <c r="I126" s="139"/>
    </row>
    <row r="127" spans="1:9" ht="15.75" outlineLevel="1" x14ac:dyDescent="0.25">
      <c r="A127" s="9" t="s">
        <v>5</v>
      </c>
      <c r="B127" s="9" t="s">
        <v>6</v>
      </c>
      <c r="C127" s="9" t="s">
        <v>7</v>
      </c>
      <c r="D127" s="9" t="s">
        <v>8</v>
      </c>
      <c r="E127" s="9" t="s">
        <v>9</v>
      </c>
      <c r="F127" s="9" t="s">
        <v>10</v>
      </c>
      <c r="G127" s="9" t="s">
        <v>11</v>
      </c>
      <c r="H127" s="10" t="s">
        <v>29</v>
      </c>
      <c r="I127" s="139"/>
    </row>
    <row r="128" spans="1:9" outlineLevel="1" x14ac:dyDescent="0.25">
      <c r="A128" s="11">
        <v>4</v>
      </c>
      <c r="B128" s="11" t="s">
        <v>42</v>
      </c>
      <c r="C128" s="11" t="s">
        <v>49</v>
      </c>
      <c r="D128" s="12" t="s">
        <v>44</v>
      </c>
      <c r="E128" s="12" t="s">
        <v>45</v>
      </c>
      <c r="F128" s="13">
        <v>300</v>
      </c>
      <c r="G128" s="13"/>
      <c r="H128" s="12">
        <v>1</v>
      </c>
      <c r="I128" s="139"/>
    </row>
    <row r="129" spans="1:9" outlineLevel="1" x14ac:dyDescent="0.25">
      <c r="A129" s="11">
        <v>14</v>
      </c>
      <c r="B129" s="11" t="s">
        <v>42</v>
      </c>
      <c r="C129" s="11" t="s">
        <v>43</v>
      </c>
      <c r="D129" s="12" t="s">
        <v>44</v>
      </c>
      <c r="E129" s="12" t="s">
        <v>45</v>
      </c>
      <c r="F129" s="13">
        <v>350</v>
      </c>
      <c r="G129" s="13"/>
      <c r="H129" s="12">
        <v>1</v>
      </c>
      <c r="I129" s="139"/>
    </row>
    <row r="130" spans="1:9" outlineLevel="1" x14ac:dyDescent="0.25">
      <c r="A130" s="11">
        <v>20</v>
      </c>
      <c r="B130" s="11" t="s">
        <v>42</v>
      </c>
      <c r="C130" s="11" t="s">
        <v>48</v>
      </c>
      <c r="D130" s="12" t="s">
        <v>44</v>
      </c>
      <c r="E130" s="12" t="s">
        <v>45</v>
      </c>
      <c r="F130" s="13">
        <v>300</v>
      </c>
      <c r="G130" s="13"/>
      <c r="H130" s="12">
        <v>1</v>
      </c>
      <c r="I130" s="139"/>
    </row>
    <row r="131" spans="1:9" outlineLevel="1" x14ac:dyDescent="0.25">
      <c r="A131" s="11">
        <v>28</v>
      </c>
      <c r="B131" s="11" t="s">
        <v>42</v>
      </c>
      <c r="C131" s="11" t="s">
        <v>47</v>
      </c>
      <c r="D131" s="12" t="s">
        <v>44</v>
      </c>
      <c r="E131" s="12" t="s">
        <v>45</v>
      </c>
      <c r="F131" s="13">
        <v>300</v>
      </c>
      <c r="G131" s="13"/>
      <c r="H131" s="12">
        <v>1</v>
      </c>
      <c r="I131" s="139"/>
    </row>
    <row r="132" spans="1:9" outlineLevel="1" x14ac:dyDescent="0.25">
      <c r="A132" s="11"/>
      <c r="B132" s="11"/>
      <c r="C132" s="11"/>
      <c r="D132" s="12"/>
      <c r="E132" s="12"/>
      <c r="F132" s="13"/>
      <c r="G132" s="13"/>
      <c r="H132" s="12"/>
      <c r="I132" s="139"/>
    </row>
    <row r="133" spans="1:9" outlineLevel="1" x14ac:dyDescent="0.25">
      <c r="A133" s="11"/>
      <c r="B133" s="11"/>
      <c r="C133" s="11"/>
      <c r="D133" s="12"/>
      <c r="E133" s="12"/>
      <c r="F133" s="13"/>
      <c r="G133" s="13"/>
      <c r="H133" s="12"/>
      <c r="I133" s="139"/>
    </row>
    <row r="134" spans="1:9" outlineLevel="1" x14ac:dyDescent="0.25">
      <c r="A134" s="11"/>
      <c r="B134" s="11"/>
      <c r="C134" s="11"/>
      <c r="D134" s="12"/>
      <c r="E134" s="12"/>
      <c r="F134" s="13"/>
      <c r="G134" s="13"/>
      <c r="H134" s="12"/>
      <c r="I134" s="139"/>
    </row>
    <row r="135" spans="1:9" outlineLevel="1" x14ac:dyDescent="0.25">
      <c r="A135" s="11"/>
      <c r="B135" s="11"/>
      <c r="C135" s="11"/>
      <c r="D135" s="12"/>
      <c r="E135" s="12"/>
      <c r="F135" s="13"/>
      <c r="G135" s="13"/>
      <c r="H135" s="12"/>
      <c r="I135" s="139"/>
    </row>
    <row r="136" spans="1:9" outlineLevel="1" x14ac:dyDescent="0.25">
      <c r="A136" s="11"/>
      <c r="B136" s="11"/>
      <c r="C136" s="11"/>
      <c r="D136" s="12"/>
      <c r="E136" s="12"/>
      <c r="F136" s="13"/>
      <c r="G136" s="13"/>
      <c r="H136" s="12"/>
      <c r="I136" s="139"/>
    </row>
    <row r="137" spans="1:9" outlineLevel="1" x14ac:dyDescent="0.25">
      <c r="A137" s="11"/>
      <c r="B137" s="11"/>
      <c r="C137" s="11"/>
      <c r="D137" s="12"/>
      <c r="E137" s="12"/>
      <c r="F137" s="13"/>
      <c r="G137" s="13"/>
      <c r="H137" s="12"/>
      <c r="I137" s="139"/>
    </row>
    <row r="138" spans="1:9" outlineLevel="1" x14ac:dyDescent="0.25">
      <c r="A138" s="11"/>
      <c r="B138" s="11"/>
      <c r="C138" s="11"/>
      <c r="D138" s="12"/>
      <c r="E138" s="12"/>
      <c r="F138" s="13"/>
      <c r="G138" s="13"/>
      <c r="H138" s="12"/>
      <c r="I138" s="139"/>
    </row>
    <row r="139" spans="1:9" outlineLevel="1" x14ac:dyDescent="0.25">
      <c r="A139" s="11"/>
      <c r="B139" s="11"/>
      <c r="C139" s="11"/>
      <c r="D139" s="12"/>
      <c r="E139" s="12"/>
      <c r="F139" s="13"/>
      <c r="G139" s="13"/>
      <c r="H139" s="12"/>
      <c r="I139" s="139"/>
    </row>
    <row r="140" spans="1:9" outlineLevel="1" x14ac:dyDescent="0.25">
      <c r="A140" s="11"/>
      <c r="B140" s="11"/>
      <c r="C140" s="11"/>
      <c r="D140" s="12"/>
      <c r="E140" s="12"/>
      <c r="F140" s="13"/>
      <c r="G140" s="13"/>
      <c r="H140" s="12"/>
      <c r="I140" s="139"/>
    </row>
    <row r="141" spans="1:9" outlineLevel="1" x14ac:dyDescent="0.25">
      <c r="A141" s="11"/>
      <c r="B141" s="11"/>
      <c r="C141" s="11"/>
      <c r="D141" s="12"/>
      <c r="E141" s="12"/>
      <c r="F141" s="13"/>
      <c r="G141" s="13"/>
      <c r="H141" s="12"/>
      <c r="I141" s="139"/>
    </row>
    <row r="142" spans="1:9" outlineLevel="1" x14ac:dyDescent="0.25">
      <c r="A142" s="11"/>
      <c r="B142" s="11"/>
      <c r="C142" s="11"/>
      <c r="D142" s="12"/>
      <c r="E142" s="12"/>
      <c r="F142" s="13"/>
      <c r="G142" s="13"/>
      <c r="H142" s="12"/>
      <c r="I142" s="139"/>
    </row>
    <row r="143" spans="1:9" outlineLevel="1" x14ac:dyDescent="0.25">
      <c r="A143" s="11"/>
      <c r="B143" s="11"/>
      <c r="C143" s="11"/>
      <c r="D143" s="12"/>
      <c r="E143" s="12"/>
      <c r="F143" s="13"/>
      <c r="G143" s="13"/>
      <c r="H143" s="12"/>
      <c r="I143" s="139"/>
    </row>
    <row r="144" spans="1:9" outlineLevel="1" x14ac:dyDescent="0.25">
      <c r="A144" s="11"/>
      <c r="B144" s="11"/>
      <c r="C144" s="11"/>
      <c r="D144" s="12"/>
      <c r="E144" s="12"/>
      <c r="F144" s="13"/>
      <c r="G144" s="13"/>
      <c r="H144" s="12"/>
      <c r="I144" s="139"/>
    </row>
    <row r="145" spans="1:9" outlineLevel="1" x14ac:dyDescent="0.25">
      <c r="A145" s="11"/>
      <c r="B145" s="11"/>
      <c r="C145" s="11"/>
      <c r="D145" s="12"/>
      <c r="E145" s="12"/>
      <c r="F145" s="13"/>
      <c r="G145" s="13"/>
      <c r="H145" s="12"/>
      <c r="I145" s="139"/>
    </row>
    <row r="146" spans="1:9" outlineLevel="1" x14ac:dyDescent="0.25">
      <c r="A146" s="11"/>
      <c r="B146" s="11"/>
      <c r="C146" s="11"/>
      <c r="D146" s="12"/>
      <c r="E146" s="12"/>
      <c r="F146" s="13"/>
      <c r="G146" s="13"/>
      <c r="H146" s="12"/>
      <c r="I146" s="139"/>
    </row>
    <row r="147" spans="1:9" ht="15.75" outlineLevel="1" thickBot="1" x14ac:dyDescent="0.3">
      <c r="A147" s="20"/>
      <c r="B147" s="20"/>
      <c r="C147" s="20"/>
      <c r="D147" s="14"/>
      <c r="E147" s="14"/>
      <c r="F147" s="15"/>
      <c r="G147" s="15"/>
      <c r="H147" s="14"/>
      <c r="I147" s="139"/>
    </row>
    <row r="148" spans="1:9" outlineLevel="1" x14ac:dyDescent="0.25">
      <c r="A148" s="140" t="s">
        <v>30</v>
      </c>
      <c r="B148" s="141"/>
      <c r="C148" s="141"/>
      <c r="D148" s="141"/>
      <c r="E148" s="141"/>
      <c r="F148" s="141"/>
      <c r="G148" s="141"/>
      <c r="H148" s="142"/>
      <c r="I148" s="139"/>
    </row>
    <row r="149" spans="1:9" outlineLevel="1" x14ac:dyDescent="0.25">
      <c r="A149" s="21">
        <f>B122</f>
        <v>45017</v>
      </c>
      <c r="B149" s="16" t="str">
        <f>B128</f>
        <v>SOROCABA</v>
      </c>
      <c r="C149" s="16" t="str">
        <f>C128</f>
        <v>PIEDADE</v>
      </c>
      <c r="D149" s="16" t="str">
        <f>D128</f>
        <v>VISITA A BASE</v>
      </c>
      <c r="E149" s="16" t="str">
        <f>E128</f>
        <v>VEICULO SINDICATO</v>
      </c>
      <c r="F149" s="17">
        <f>SUM(F128:F147)</f>
        <v>1250</v>
      </c>
      <c r="G149" s="17">
        <f>SUM(G128:G147)</f>
        <v>0</v>
      </c>
      <c r="H149" s="22">
        <f>SUM(H128:H148)</f>
        <v>4</v>
      </c>
      <c r="I149" s="139"/>
    </row>
    <row r="150" spans="1:9" outlineLevel="1" x14ac:dyDescent="0.25">
      <c r="A150" s="23"/>
      <c r="B150" s="18"/>
      <c r="C150" s="18" t="str">
        <f t="shared" ref="C150:E158" si="3">C129</f>
        <v>ITAPETININGA</v>
      </c>
      <c r="D150" s="18" t="str">
        <f t="shared" si="3"/>
        <v>VISITA A BASE</v>
      </c>
      <c r="E150" s="18" t="str">
        <f t="shared" si="3"/>
        <v>VEICULO SINDICATO</v>
      </c>
      <c r="F150" s="19"/>
      <c r="G150" s="19"/>
      <c r="H150" s="24"/>
      <c r="I150" s="139"/>
    </row>
    <row r="151" spans="1:9" outlineLevel="1" x14ac:dyDescent="0.25">
      <c r="A151" s="23"/>
      <c r="B151" s="18"/>
      <c r="C151" s="18" t="str">
        <f t="shared" si="3"/>
        <v>SÃO ROQUE</v>
      </c>
      <c r="D151" s="18" t="str">
        <f t="shared" si="3"/>
        <v>VISITA A BASE</v>
      </c>
      <c r="E151" s="18" t="str">
        <f t="shared" si="3"/>
        <v>VEICULO SINDICATO</v>
      </c>
      <c r="F151" s="19"/>
      <c r="G151" s="19"/>
      <c r="H151" s="24"/>
      <c r="I151" s="139"/>
    </row>
    <row r="152" spans="1:9" outlineLevel="1" x14ac:dyDescent="0.25">
      <c r="A152" s="23"/>
      <c r="B152" s="18"/>
      <c r="C152" s="18" t="str">
        <f t="shared" si="3"/>
        <v>ITU</v>
      </c>
      <c r="D152" s="18" t="str">
        <f t="shared" si="3"/>
        <v>VISITA A BASE</v>
      </c>
      <c r="E152" s="18" t="str">
        <f t="shared" si="3"/>
        <v>VEICULO SINDICATO</v>
      </c>
      <c r="F152" s="19"/>
      <c r="G152" s="19"/>
      <c r="H152" s="24"/>
      <c r="I152" s="139"/>
    </row>
    <row r="153" spans="1:9" outlineLevel="1" x14ac:dyDescent="0.25">
      <c r="A153" s="23"/>
      <c r="B153" s="18"/>
      <c r="C153" s="18">
        <f t="shared" si="3"/>
        <v>0</v>
      </c>
      <c r="D153" s="18">
        <f t="shared" si="3"/>
        <v>0</v>
      </c>
      <c r="E153" s="18">
        <f t="shared" si="3"/>
        <v>0</v>
      </c>
      <c r="F153" s="19"/>
      <c r="G153" s="19"/>
      <c r="H153" s="24"/>
      <c r="I153" s="139"/>
    </row>
    <row r="154" spans="1:9" outlineLevel="1" x14ac:dyDescent="0.25">
      <c r="A154" s="23"/>
      <c r="B154" s="18"/>
      <c r="C154" s="18">
        <f t="shared" si="3"/>
        <v>0</v>
      </c>
      <c r="D154" s="18">
        <f>D133</f>
        <v>0</v>
      </c>
      <c r="E154" s="18">
        <f t="shared" si="3"/>
        <v>0</v>
      </c>
      <c r="F154" s="19"/>
      <c r="G154" s="19"/>
      <c r="H154" s="24"/>
      <c r="I154" s="139"/>
    </row>
    <row r="155" spans="1:9" outlineLevel="1" x14ac:dyDescent="0.25">
      <c r="A155" s="23"/>
      <c r="B155" s="18"/>
      <c r="C155" s="18">
        <f t="shared" si="3"/>
        <v>0</v>
      </c>
      <c r="D155" s="18">
        <f>D134</f>
        <v>0</v>
      </c>
      <c r="E155" s="18">
        <f t="shared" si="3"/>
        <v>0</v>
      </c>
      <c r="F155" s="19"/>
      <c r="G155" s="19"/>
      <c r="H155" s="24"/>
      <c r="I155" s="139"/>
    </row>
    <row r="156" spans="1:9" outlineLevel="1" x14ac:dyDescent="0.25">
      <c r="A156" s="23"/>
      <c r="B156" s="18"/>
      <c r="C156" s="18">
        <f t="shared" si="3"/>
        <v>0</v>
      </c>
      <c r="D156" s="18">
        <f>D135</f>
        <v>0</v>
      </c>
      <c r="E156" s="18">
        <f t="shared" si="3"/>
        <v>0</v>
      </c>
      <c r="F156" s="19"/>
      <c r="G156" s="19"/>
      <c r="H156" s="24"/>
      <c r="I156" s="139"/>
    </row>
    <row r="157" spans="1:9" outlineLevel="1" x14ac:dyDescent="0.25">
      <c r="A157" s="23"/>
      <c r="B157" s="18"/>
      <c r="C157" s="18">
        <f t="shared" si="3"/>
        <v>0</v>
      </c>
      <c r="D157" s="18">
        <f>D136</f>
        <v>0</v>
      </c>
      <c r="E157" s="18">
        <f t="shared" si="3"/>
        <v>0</v>
      </c>
      <c r="F157" s="19"/>
      <c r="G157" s="19"/>
      <c r="H157" s="24"/>
      <c r="I157" s="139"/>
    </row>
    <row r="158" spans="1:9" ht="15.75" outlineLevel="1" thickBot="1" x14ac:dyDescent="0.3">
      <c r="A158" s="25"/>
      <c r="B158" s="26"/>
      <c r="C158" s="26">
        <f t="shared" si="3"/>
        <v>0</v>
      </c>
      <c r="D158" s="26">
        <f>D137</f>
        <v>0</v>
      </c>
      <c r="E158" s="26">
        <f t="shared" si="3"/>
        <v>0</v>
      </c>
      <c r="F158" s="27"/>
      <c r="G158" s="27"/>
      <c r="H158" s="28"/>
      <c r="I158" s="139"/>
    </row>
    <row r="159" spans="1:9" outlineLevel="1" x14ac:dyDescent="0.25">
      <c r="I159" s="139"/>
    </row>
    <row r="160" spans="1:9" ht="15.75" outlineLevel="1" x14ac:dyDescent="0.25">
      <c r="A160" s="29" t="s">
        <v>2</v>
      </c>
      <c r="B160" s="30">
        <v>45047</v>
      </c>
      <c r="C160" s="31"/>
      <c r="D160" s="31"/>
      <c r="E160" s="31"/>
      <c r="F160" s="31"/>
      <c r="G160" s="31"/>
      <c r="H160" s="31"/>
      <c r="I160" s="139"/>
    </row>
    <row r="161" spans="1:9" outlineLevel="1" x14ac:dyDescent="0.25">
      <c r="A161" s="31"/>
      <c r="B161" s="31"/>
      <c r="C161" s="31"/>
      <c r="D161" s="31"/>
      <c r="E161" s="31"/>
      <c r="F161" s="31"/>
      <c r="G161" s="31"/>
      <c r="H161" s="31"/>
      <c r="I161" s="139"/>
    </row>
    <row r="162" spans="1:9" ht="15.75" outlineLevel="1" x14ac:dyDescent="0.25">
      <c r="A162" s="29" t="s">
        <v>3</v>
      </c>
      <c r="B162" s="32" t="str">
        <f>B124</f>
        <v>WILLIAM VAGNER ALMEIDA</v>
      </c>
      <c r="C162" s="33"/>
      <c r="D162" s="33"/>
      <c r="E162" s="31"/>
      <c r="F162" s="31"/>
      <c r="G162" s="31"/>
      <c r="H162" s="31"/>
      <c r="I162" s="139"/>
    </row>
    <row r="163" spans="1:9" ht="15.75" outlineLevel="1" x14ac:dyDescent="0.25">
      <c r="A163" s="29" t="s">
        <v>4</v>
      </c>
      <c r="B163" s="32" t="str">
        <f>B125</f>
        <v>DIRETOR</v>
      </c>
      <c r="C163" s="34"/>
      <c r="D163" s="34"/>
      <c r="E163" s="31"/>
      <c r="F163" s="31"/>
      <c r="G163" s="31"/>
      <c r="H163" s="31"/>
      <c r="I163" s="139"/>
    </row>
    <row r="164" spans="1:9" outlineLevel="1" x14ac:dyDescent="0.25">
      <c r="A164" s="31"/>
      <c r="B164" s="31"/>
      <c r="C164" s="31"/>
      <c r="D164" s="31"/>
      <c r="E164" s="31"/>
      <c r="F164" s="31"/>
      <c r="G164" s="31"/>
      <c r="H164" s="31"/>
      <c r="I164" s="139"/>
    </row>
    <row r="165" spans="1:9" ht="15.75" outlineLevel="1" x14ac:dyDescent="0.25">
      <c r="A165" s="35" t="s">
        <v>5</v>
      </c>
      <c r="B165" s="35" t="s">
        <v>6</v>
      </c>
      <c r="C165" s="35" t="s">
        <v>7</v>
      </c>
      <c r="D165" s="35" t="s">
        <v>8</v>
      </c>
      <c r="E165" s="35" t="s">
        <v>9</v>
      </c>
      <c r="F165" s="35" t="s">
        <v>10</v>
      </c>
      <c r="G165" s="35" t="s">
        <v>11</v>
      </c>
      <c r="H165" s="36" t="s">
        <v>29</v>
      </c>
      <c r="I165" s="139"/>
    </row>
    <row r="166" spans="1:9" outlineLevel="1" x14ac:dyDescent="0.25">
      <c r="A166" s="37">
        <v>2</v>
      </c>
      <c r="B166" s="37" t="s">
        <v>42</v>
      </c>
      <c r="C166" s="37" t="s">
        <v>48</v>
      </c>
      <c r="D166" s="38" t="s">
        <v>44</v>
      </c>
      <c r="E166" s="38" t="s">
        <v>45</v>
      </c>
      <c r="F166" s="39">
        <v>300</v>
      </c>
      <c r="G166" s="39"/>
      <c r="H166" s="38">
        <v>1</v>
      </c>
      <c r="I166" s="139"/>
    </row>
    <row r="167" spans="1:9" outlineLevel="1" x14ac:dyDescent="0.25">
      <c r="A167" s="37">
        <v>11</v>
      </c>
      <c r="B167" s="37" t="s">
        <v>42</v>
      </c>
      <c r="C167" s="37" t="s">
        <v>47</v>
      </c>
      <c r="D167" s="38" t="s">
        <v>44</v>
      </c>
      <c r="E167" s="38" t="s">
        <v>45</v>
      </c>
      <c r="F167" s="39">
        <v>300</v>
      </c>
      <c r="G167" s="39"/>
      <c r="H167" s="38">
        <v>1</v>
      </c>
      <c r="I167" s="139"/>
    </row>
    <row r="168" spans="1:9" outlineLevel="1" x14ac:dyDescent="0.25">
      <c r="A168" s="37">
        <v>25</v>
      </c>
      <c r="B168" s="37" t="s">
        <v>42</v>
      </c>
      <c r="C168" s="37" t="s">
        <v>49</v>
      </c>
      <c r="D168" s="38" t="s">
        <v>44</v>
      </c>
      <c r="E168" s="38" t="s">
        <v>45</v>
      </c>
      <c r="F168" s="39">
        <v>300</v>
      </c>
      <c r="G168" s="39"/>
      <c r="H168" s="38">
        <v>1</v>
      </c>
      <c r="I168" s="139"/>
    </row>
    <row r="169" spans="1:9" outlineLevel="1" x14ac:dyDescent="0.25">
      <c r="A169" s="37">
        <v>30</v>
      </c>
      <c r="B169" s="37" t="s">
        <v>42</v>
      </c>
      <c r="C169" s="37" t="s">
        <v>47</v>
      </c>
      <c r="D169" s="38" t="s">
        <v>44</v>
      </c>
      <c r="E169" s="38" t="s">
        <v>45</v>
      </c>
      <c r="F169" s="39">
        <v>300</v>
      </c>
      <c r="G169" s="39"/>
      <c r="H169" s="38">
        <v>1</v>
      </c>
      <c r="I169" s="139"/>
    </row>
    <row r="170" spans="1:9" outlineLevel="1" x14ac:dyDescent="0.25">
      <c r="A170" s="37"/>
      <c r="B170" s="37"/>
      <c r="C170" s="37"/>
      <c r="D170" s="38"/>
      <c r="E170" s="38"/>
      <c r="F170" s="39"/>
      <c r="G170" s="39"/>
      <c r="H170" s="38"/>
      <c r="I170" s="139"/>
    </row>
    <row r="171" spans="1:9" outlineLevel="1" x14ac:dyDescent="0.25">
      <c r="A171" s="37"/>
      <c r="B171" s="37"/>
      <c r="C171" s="37"/>
      <c r="D171" s="38"/>
      <c r="E171" s="38"/>
      <c r="F171" s="39"/>
      <c r="G171" s="39"/>
      <c r="H171" s="38"/>
      <c r="I171" s="139"/>
    </row>
    <row r="172" spans="1:9" outlineLevel="1" x14ac:dyDescent="0.25">
      <c r="A172" s="37"/>
      <c r="B172" s="37"/>
      <c r="C172" s="37"/>
      <c r="D172" s="38"/>
      <c r="E172" s="38"/>
      <c r="F172" s="39"/>
      <c r="G172" s="39"/>
      <c r="H172" s="38"/>
      <c r="I172" s="139"/>
    </row>
    <row r="173" spans="1:9" outlineLevel="1" x14ac:dyDescent="0.25">
      <c r="A173" s="37"/>
      <c r="B173" s="37"/>
      <c r="C173" s="37"/>
      <c r="D173" s="38"/>
      <c r="E173" s="38"/>
      <c r="F173" s="39"/>
      <c r="G173" s="39"/>
      <c r="H173" s="38"/>
      <c r="I173" s="139"/>
    </row>
    <row r="174" spans="1:9" outlineLevel="1" x14ac:dyDescent="0.25">
      <c r="A174" s="37"/>
      <c r="B174" s="37"/>
      <c r="C174" s="37"/>
      <c r="D174" s="38"/>
      <c r="E174" s="38"/>
      <c r="F174" s="39"/>
      <c r="G174" s="39"/>
      <c r="H174" s="38"/>
      <c r="I174" s="139"/>
    </row>
    <row r="175" spans="1:9" outlineLevel="1" x14ac:dyDescent="0.25">
      <c r="A175" s="37"/>
      <c r="B175" s="37"/>
      <c r="C175" s="37"/>
      <c r="D175" s="38"/>
      <c r="E175" s="38"/>
      <c r="F175" s="39"/>
      <c r="G175" s="39"/>
      <c r="H175" s="38"/>
      <c r="I175" s="139"/>
    </row>
    <row r="176" spans="1:9" outlineLevel="1" x14ac:dyDescent="0.25">
      <c r="A176" s="37"/>
      <c r="B176" s="37"/>
      <c r="C176" s="37"/>
      <c r="D176" s="38"/>
      <c r="E176" s="38"/>
      <c r="F176" s="39"/>
      <c r="G176" s="39"/>
      <c r="H176" s="38"/>
      <c r="I176" s="139"/>
    </row>
    <row r="177" spans="1:9" outlineLevel="1" x14ac:dyDescent="0.25">
      <c r="A177" s="37"/>
      <c r="B177" s="37"/>
      <c r="C177" s="37"/>
      <c r="D177" s="38"/>
      <c r="E177" s="38"/>
      <c r="F177" s="39"/>
      <c r="G177" s="39"/>
      <c r="H177" s="38"/>
      <c r="I177" s="139"/>
    </row>
    <row r="178" spans="1:9" outlineLevel="1" x14ac:dyDescent="0.25">
      <c r="A178" s="37"/>
      <c r="B178" s="37"/>
      <c r="C178" s="37"/>
      <c r="D178" s="38"/>
      <c r="E178" s="38"/>
      <c r="F178" s="39"/>
      <c r="G178" s="39"/>
      <c r="H178" s="38"/>
      <c r="I178" s="139"/>
    </row>
    <row r="179" spans="1:9" outlineLevel="1" x14ac:dyDescent="0.25">
      <c r="A179" s="37"/>
      <c r="B179" s="37"/>
      <c r="C179" s="37"/>
      <c r="D179" s="38"/>
      <c r="E179" s="38"/>
      <c r="F179" s="39"/>
      <c r="G179" s="39"/>
      <c r="H179" s="38"/>
      <c r="I179" s="139"/>
    </row>
    <row r="180" spans="1:9" outlineLevel="1" x14ac:dyDescent="0.25">
      <c r="A180" s="37"/>
      <c r="B180" s="37"/>
      <c r="C180" s="37"/>
      <c r="D180" s="38"/>
      <c r="E180" s="38"/>
      <c r="F180" s="39"/>
      <c r="G180" s="39"/>
      <c r="H180" s="38"/>
      <c r="I180" s="139"/>
    </row>
    <row r="181" spans="1:9" outlineLevel="1" x14ac:dyDescent="0.25">
      <c r="A181" s="37"/>
      <c r="B181" s="37"/>
      <c r="C181" s="37"/>
      <c r="D181" s="38"/>
      <c r="E181" s="38"/>
      <c r="F181" s="39"/>
      <c r="G181" s="39"/>
      <c r="H181" s="38"/>
      <c r="I181" s="139"/>
    </row>
    <row r="182" spans="1:9" outlineLevel="1" x14ac:dyDescent="0.25">
      <c r="A182" s="37"/>
      <c r="B182" s="37"/>
      <c r="C182" s="37"/>
      <c r="D182" s="38"/>
      <c r="E182" s="38"/>
      <c r="F182" s="39"/>
      <c r="G182" s="39"/>
      <c r="H182" s="38"/>
      <c r="I182" s="139"/>
    </row>
    <row r="183" spans="1:9" outlineLevel="1" x14ac:dyDescent="0.25">
      <c r="A183" s="37"/>
      <c r="B183" s="37"/>
      <c r="C183" s="37"/>
      <c r="D183" s="38"/>
      <c r="E183" s="38"/>
      <c r="F183" s="39"/>
      <c r="G183" s="39"/>
      <c r="H183" s="38"/>
      <c r="I183" s="139"/>
    </row>
    <row r="184" spans="1:9" outlineLevel="1" x14ac:dyDescent="0.25">
      <c r="A184" s="37"/>
      <c r="B184" s="37"/>
      <c r="C184" s="37"/>
      <c r="D184" s="38"/>
      <c r="E184" s="38"/>
      <c r="F184" s="39"/>
      <c r="G184" s="39"/>
      <c r="H184" s="38"/>
      <c r="I184" s="139"/>
    </row>
    <row r="185" spans="1:9" ht="15.75" outlineLevel="1" thickBot="1" x14ac:dyDescent="0.3">
      <c r="A185" s="42"/>
      <c r="B185" s="42"/>
      <c r="C185" s="42"/>
      <c r="D185" s="40"/>
      <c r="E185" s="40"/>
      <c r="F185" s="41"/>
      <c r="G185" s="41"/>
      <c r="H185" s="40"/>
      <c r="I185" s="139"/>
    </row>
    <row r="186" spans="1:9" outlineLevel="1" x14ac:dyDescent="0.25">
      <c r="A186" s="132" t="s">
        <v>30</v>
      </c>
      <c r="B186" s="133"/>
      <c r="C186" s="134"/>
      <c r="D186" s="133"/>
      <c r="E186" s="133"/>
      <c r="F186" s="133"/>
      <c r="G186" s="133"/>
      <c r="H186" s="135"/>
      <c r="I186" s="139"/>
    </row>
    <row r="187" spans="1:9" outlineLevel="1" x14ac:dyDescent="0.25">
      <c r="A187" s="43">
        <f>B160</f>
        <v>45047</v>
      </c>
      <c r="B187" s="112" t="str">
        <f>B166</f>
        <v>SOROCABA</v>
      </c>
      <c r="C187" s="44" t="str">
        <f>C166</f>
        <v>SÃO ROQUE</v>
      </c>
      <c r="D187" s="44" t="str">
        <f>D166</f>
        <v>VISITA A BASE</v>
      </c>
      <c r="E187" s="44" t="str">
        <f>E166</f>
        <v>VEICULO SINDICATO</v>
      </c>
      <c r="F187" s="45">
        <f>SUM(F166:F185)</f>
        <v>1200</v>
      </c>
      <c r="G187" s="45">
        <f>SUM(G166:G185)</f>
        <v>0</v>
      </c>
      <c r="H187" s="46">
        <f>SUM(H166:H186)</f>
        <v>4</v>
      </c>
      <c r="I187" s="139"/>
    </row>
    <row r="188" spans="1:9" outlineLevel="1" x14ac:dyDescent="0.25">
      <c r="A188" s="47"/>
      <c r="B188" s="113"/>
      <c r="C188" s="48" t="str">
        <f t="shared" ref="C188:E196" si="4">C167</f>
        <v>ITU</v>
      </c>
      <c r="D188" s="48" t="str">
        <f t="shared" si="4"/>
        <v>VISITA A BASE</v>
      </c>
      <c r="E188" s="48" t="str">
        <f t="shared" si="4"/>
        <v>VEICULO SINDICATO</v>
      </c>
      <c r="F188" s="49"/>
      <c r="G188" s="49"/>
      <c r="H188" s="50"/>
      <c r="I188" s="139"/>
    </row>
    <row r="189" spans="1:9" outlineLevel="1" x14ac:dyDescent="0.25">
      <c r="A189" s="47"/>
      <c r="B189" s="113"/>
      <c r="C189" s="48" t="str">
        <f t="shared" si="4"/>
        <v>PIEDADE</v>
      </c>
      <c r="D189" s="48" t="str">
        <f t="shared" si="4"/>
        <v>VISITA A BASE</v>
      </c>
      <c r="E189" s="48" t="str">
        <f t="shared" si="4"/>
        <v>VEICULO SINDICATO</v>
      </c>
      <c r="F189" s="49"/>
      <c r="G189" s="49"/>
      <c r="H189" s="50"/>
      <c r="I189" s="139"/>
    </row>
    <row r="190" spans="1:9" outlineLevel="1" x14ac:dyDescent="0.25">
      <c r="A190" s="47"/>
      <c r="B190" s="113"/>
      <c r="C190" s="48" t="str">
        <f t="shared" si="4"/>
        <v>ITU</v>
      </c>
      <c r="D190" s="48" t="str">
        <f t="shared" si="4"/>
        <v>VISITA A BASE</v>
      </c>
      <c r="E190" s="48" t="str">
        <f t="shared" si="4"/>
        <v>VEICULO SINDICATO</v>
      </c>
      <c r="F190" s="49"/>
      <c r="G190" s="49"/>
      <c r="H190" s="50"/>
      <c r="I190" s="139"/>
    </row>
    <row r="191" spans="1:9" outlineLevel="1" x14ac:dyDescent="0.25">
      <c r="A191" s="47"/>
      <c r="B191" s="113"/>
      <c r="C191" s="48">
        <f t="shared" si="4"/>
        <v>0</v>
      </c>
      <c r="D191" s="48">
        <f t="shared" si="4"/>
        <v>0</v>
      </c>
      <c r="E191" s="48">
        <f t="shared" si="4"/>
        <v>0</v>
      </c>
      <c r="F191" s="49"/>
      <c r="G191" s="49"/>
      <c r="H191" s="50"/>
      <c r="I191" s="139"/>
    </row>
    <row r="192" spans="1:9" outlineLevel="1" x14ac:dyDescent="0.25">
      <c r="A192" s="47"/>
      <c r="B192" s="113"/>
      <c r="C192" s="48">
        <f t="shared" si="4"/>
        <v>0</v>
      </c>
      <c r="D192" s="48">
        <f t="shared" si="4"/>
        <v>0</v>
      </c>
      <c r="E192" s="48">
        <f t="shared" si="4"/>
        <v>0</v>
      </c>
      <c r="F192" s="49"/>
      <c r="G192" s="49"/>
      <c r="H192" s="50"/>
      <c r="I192" s="139"/>
    </row>
    <row r="193" spans="1:9" outlineLevel="1" x14ac:dyDescent="0.25">
      <c r="A193" s="47"/>
      <c r="B193" s="113"/>
      <c r="C193" s="48">
        <f t="shared" si="4"/>
        <v>0</v>
      </c>
      <c r="D193" s="48">
        <f t="shared" si="4"/>
        <v>0</v>
      </c>
      <c r="E193" s="48">
        <f t="shared" si="4"/>
        <v>0</v>
      </c>
      <c r="F193" s="49"/>
      <c r="G193" s="49"/>
      <c r="H193" s="50"/>
      <c r="I193" s="139"/>
    </row>
    <row r="194" spans="1:9" outlineLevel="1" x14ac:dyDescent="0.25">
      <c r="A194" s="47"/>
      <c r="B194" s="113"/>
      <c r="C194" s="48">
        <f t="shared" si="4"/>
        <v>0</v>
      </c>
      <c r="D194" s="48">
        <f t="shared" si="4"/>
        <v>0</v>
      </c>
      <c r="E194" s="48">
        <f t="shared" si="4"/>
        <v>0</v>
      </c>
      <c r="F194" s="49"/>
      <c r="G194" s="49"/>
      <c r="H194" s="50"/>
      <c r="I194" s="139"/>
    </row>
    <row r="195" spans="1:9" outlineLevel="1" x14ac:dyDescent="0.25">
      <c r="A195" s="47"/>
      <c r="B195" s="113"/>
      <c r="C195" s="48">
        <f t="shared" si="4"/>
        <v>0</v>
      </c>
      <c r="D195" s="48">
        <f t="shared" si="4"/>
        <v>0</v>
      </c>
      <c r="E195" s="48">
        <f t="shared" si="4"/>
        <v>0</v>
      </c>
      <c r="F195" s="49"/>
      <c r="G195" s="49"/>
      <c r="H195" s="50"/>
      <c r="I195" s="139"/>
    </row>
    <row r="196" spans="1:9" ht="15.75" outlineLevel="1" thickBot="1" x14ac:dyDescent="0.3">
      <c r="A196" s="51"/>
      <c r="B196" s="114"/>
      <c r="C196" s="52">
        <f t="shared" si="4"/>
        <v>0</v>
      </c>
      <c r="D196" s="52">
        <f t="shared" si="4"/>
        <v>0</v>
      </c>
      <c r="E196" s="52">
        <f t="shared" si="4"/>
        <v>0</v>
      </c>
      <c r="F196" s="53"/>
      <c r="G196" s="53"/>
      <c r="H196" s="54"/>
      <c r="I196" s="139"/>
    </row>
    <row r="197" spans="1:9" outlineLevel="1" x14ac:dyDescent="0.25">
      <c r="I197" s="139"/>
    </row>
    <row r="198" spans="1:9" ht="15.75" outlineLevel="1" x14ac:dyDescent="0.25">
      <c r="A198" s="55" t="s">
        <v>2</v>
      </c>
      <c r="B198" s="56">
        <v>45078</v>
      </c>
      <c r="C198" s="57"/>
      <c r="D198" s="57"/>
      <c r="E198" s="57"/>
      <c r="F198" s="57"/>
      <c r="G198" s="57"/>
      <c r="H198" s="57"/>
      <c r="I198" s="139"/>
    </row>
    <row r="199" spans="1:9" outlineLevel="1" x14ac:dyDescent="0.25">
      <c r="A199" s="57"/>
      <c r="B199" s="57"/>
      <c r="C199" s="57"/>
      <c r="D199" s="57"/>
      <c r="E199" s="57"/>
      <c r="F199" s="57"/>
      <c r="G199" s="57"/>
      <c r="H199" s="57"/>
      <c r="I199" s="139"/>
    </row>
    <row r="200" spans="1:9" ht="15.75" outlineLevel="1" x14ac:dyDescent="0.25">
      <c r="A200" s="55" t="s">
        <v>3</v>
      </c>
      <c r="B200" s="58" t="str">
        <f>B162</f>
        <v>WILLIAM VAGNER ALMEIDA</v>
      </c>
      <c r="C200" s="59"/>
      <c r="D200" s="59"/>
      <c r="E200" s="57"/>
      <c r="F200" s="57"/>
      <c r="G200" s="57"/>
      <c r="H200" s="57"/>
      <c r="I200" s="139"/>
    </row>
    <row r="201" spans="1:9" ht="15.75" outlineLevel="1" x14ac:dyDescent="0.25">
      <c r="A201" s="55" t="s">
        <v>4</v>
      </c>
      <c r="B201" s="58" t="str">
        <f>B163</f>
        <v>DIRETOR</v>
      </c>
      <c r="C201" s="60"/>
      <c r="D201" s="60"/>
      <c r="E201" s="57"/>
      <c r="F201" s="57"/>
      <c r="G201" s="57"/>
      <c r="H201" s="57"/>
      <c r="I201" s="139"/>
    </row>
    <row r="202" spans="1:9" outlineLevel="1" x14ac:dyDescent="0.25">
      <c r="A202" s="57"/>
      <c r="B202" s="57"/>
      <c r="C202" s="57"/>
      <c r="D202" s="57"/>
      <c r="E202" s="57"/>
      <c r="F202" s="57"/>
      <c r="G202" s="57"/>
      <c r="H202" s="57"/>
      <c r="I202" s="139"/>
    </row>
    <row r="203" spans="1:9" ht="15.75" outlineLevel="1" x14ac:dyDescent="0.25">
      <c r="A203" s="61" t="s">
        <v>5</v>
      </c>
      <c r="B203" s="61" t="s">
        <v>6</v>
      </c>
      <c r="C203" s="61" t="s">
        <v>7</v>
      </c>
      <c r="D203" s="61" t="s">
        <v>8</v>
      </c>
      <c r="E203" s="61" t="s">
        <v>9</v>
      </c>
      <c r="F203" s="61" t="s">
        <v>10</v>
      </c>
      <c r="G203" s="61" t="s">
        <v>11</v>
      </c>
      <c r="H203" s="62" t="s">
        <v>29</v>
      </c>
      <c r="I203" s="139"/>
    </row>
    <row r="204" spans="1:9" outlineLevel="1" x14ac:dyDescent="0.25">
      <c r="A204" s="63">
        <v>6</v>
      </c>
      <c r="B204" s="63" t="s">
        <v>42</v>
      </c>
      <c r="C204" s="63" t="s">
        <v>80</v>
      </c>
      <c r="D204" s="64" t="s">
        <v>44</v>
      </c>
      <c r="E204" s="64" t="s">
        <v>45</v>
      </c>
      <c r="F204" s="65">
        <v>400</v>
      </c>
      <c r="G204" s="65"/>
      <c r="H204" s="64">
        <v>1</v>
      </c>
      <c r="I204" s="139"/>
    </row>
    <row r="205" spans="1:9" outlineLevel="1" x14ac:dyDescent="0.25">
      <c r="A205" s="63">
        <v>20</v>
      </c>
      <c r="B205" s="63" t="s">
        <v>42</v>
      </c>
      <c r="C205" s="63" t="s">
        <v>47</v>
      </c>
      <c r="D205" s="64" t="s">
        <v>44</v>
      </c>
      <c r="E205" s="64" t="s">
        <v>45</v>
      </c>
      <c r="F205" s="65">
        <v>300</v>
      </c>
      <c r="G205" s="65"/>
      <c r="H205" s="64">
        <v>1</v>
      </c>
      <c r="I205" s="139"/>
    </row>
    <row r="206" spans="1:9" outlineLevel="1" x14ac:dyDescent="0.25">
      <c r="A206" s="63">
        <v>23</v>
      </c>
      <c r="B206" s="63" t="s">
        <v>42</v>
      </c>
      <c r="C206" s="63" t="s">
        <v>49</v>
      </c>
      <c r="D206" s="64" t="s">
        <v>44</v>
      </c>
      <c r="E206" s="64" t="s">
        <v>45</v>
      </c>
      <c r="F206" s="65">
        <v>300</v>
      </c>
      <c r="G206" s="65"/>
      <c r="H206" s="64">
        <v>1</v>
      </c>
      <c r="I206" s="139"/>
    </row>
    <row r="207" spans="1:9" outlineLevel="1" x14ac:dyDescent="0.25">
      <c r="A207" s="63">
        <v>24</v>
      </c>
      <c r="B207" s="63" t="s">
        <v>42</v>
      </c>
      <c r="C207" s="63" t="s">
        <v>82</v>
      </c>
      <c r="D207" s="64" t="s">
        <v>44</v>
      </c>
      <c r="E207" s="64" t="s">
        <v>45</v>
      </c>
      <c r="F207" s="65">
        <v>300</v>
      </c>
      <c r="G207" s="65"/>
      <c r="H207" s="64">
        <v>1</v>
      </c>
      <c r="I207" s="139"/>
    </row>
    <row r="208" spans="1:9" outlineLevel="1" x14ac:dyDescent="0.25">
      <c r="A208" s="63"/>
      <c r="B208" s="63"/>
      <c r="C208" s="63"/>
      <c r="D208" s="64"/>
      <c r="E208" s="64"/>
      <c r="F208" s="65"/>
      <c r="G208" s="65"/>
      <c r="H208" s="64"/>
      <c r="I208" s="139"/>
    </row>
    <row r="209" spans="1:9" outlineLevel="1" x14ac:dyDescent="0.25">
      <c r="A209" s="63"/>
      <c r="B209" s="63"/>
      <c r="C209" s="63"/>
      <c r="D209" s="64"/>
      <c r="E209" s="64"/>
      <c r="F209" s="65"/>
      <c r="G209" s="65"/>
      <c r="H209" s="64"/>
      <c r="I209" s="139"/>
    </row>
    <row r="210" spans="1:9" outlineLevel="1" x14ac:dyDescent="0.25">
      <c r="A210" s="63"/>
      <c r="B210" s="63"/>
      <c r="C210" s="63"/>
      <c r="D210" s="64"/>
      <c r="E210" s="64"/>
      <c r="F210" s="65"/>
      <c r="G210" s="65"/>
      <c r="H210" s="64"/>
      <c r="I210" s="139"/>
    </row>
    <row r="211" spans="1:9" outlineLevel="1" x14ac:dyDescent="0.25">
      <c r="A211" s="63"/>
      <c r="B211" s="63"/>
      <c r="C211" s="63"/>
      <c r="D211" s="64"/>
      <c r="E211" s="64"/>
      <c r="F211" s="65"/>
      <c r="G211" s="65"/>
      <c r="H211" s="64"/>
      <c r="I211" s="139"/>
    </row>
    <row r="212" spans="1:9" outlineLevel="1" x14ac:dyDescent="0.25">
      <c r="A212" s="63"/>
      <c r="B212" s="63"/>
      <c r="C212" s="63"/>
      <c r="D212" s="64"/>
      <c r="E212" s="64"/>
      <c r="F212" s="65"/>
      <c r="G212" s="65"/>
      <c r="H212" s="64"/>
      <c r="I212" s="139"/>
    </row>
    <row r="213" spans="1:9" outlineLevel="1" x14ac:dyDescent="0.25">
      <c r="A213" s="63"/>
      <c r="B213" s="63"/>
      <c r="C213" s="63"/>
      <c r="D213" s="64"/>
      <c r="E213" s="64"/>
      <c r="F213" s="65"/>
      <c r="G213" s="65"/>
      <c r="H213" s="64"/>
      <c r="I213" s="139"/>
    </row>
    <row r="214" spans="1:9" outlineLevel="1" x14ac:dyDescent="0.25">
      <c r="A214" s="63"/>
      <c r="B214" s="63"/>
      <c r="C214" s="63"/>
      <c r="D214" s="64"/>
      <c r="E214" s="64"/>
      <c r="F214" s="65"/>
      <c r="G214" s="65"/>
      <c r="H214" s="64"/>
      <c r="I214" s="139"/>
    </row>
    <row r="215" spans="1:9" outlineLevel="1" x14ac:dyDescent="0.25">
      <c r="A215" s="63"/>
      <c r="B215" s="63"/>
      <c r="C215" s="63"/>
      <c r="D215" s="64"/>
      <c r="E215" s="64"/>
      <c r="F215" s="65"/>
      <c r="G215" s="65"/>
      <c r="H215" s="64"/>
      <c r="I215" s="139"/>
    </row>
    <row r="216" spans="1:9" outlineLevel="1" x14ac:dyDescent="0.25">
      <c r="A216" s="63"/>
      <c r="B216" s="63"/>
      <c r="C216" s="63"/>
      <c r="D216" s="64"/>
      <c r="E216" s="64"/>
      <c r="F216" s="65"/>
      <c r="G216" s="65"/>
      <c r="H216" s="64"/>
      <c r="I216" s="139"/>
    </row>
    <row r="217" spans="1:9" outlineLevel="1" x14ac:dyDescent="0.25">
      <c r="A217" s="63"/>
      <c r="B217" s="63"/>
      <c r="C217" s="63"/>
      <c r="D217" s="64"/>
      <c r="E217" s="64"/>
      <c r="F217" s="65"/>
      <c r="G217" s="65"/>
      <c r="H217" s="64"/>
      <c r="I217" s="139"/>
    </row>
    <row r="218" spans="1:9" outlineLevel="1" x14ac:dyDescent="0.25">
      <c r="A218" s="63"/>
      <c r="B218" s="63"/>
      <c r="C218" s="63"/>
      <c r="D218" s="64"/>
      <c r="E218" s="64"/>
      <c r="F218" s="65"/>
      <c r="G218" s="65"/>
      <c r="H218" s="64"/>
      <c r="I218" s="139"/>
    </row>
    <row r="219" spans="1:9" outlineLevel="1" x14ac:dyDescent="0.25">
      <c r="A219" s="63"/>
      <c r="B219" s="63"/>
      <c r="C219" s="63"/>
      <c r="D219" s="64"/>
      <c r="E219" s="64"/>
      <c r="F219" s="65"/>
      <c r="G219" s="65"/>
      <c r="H219" s="64"/>
      <c r="I219" s="139"/>
    </row>
    <row r="220" spans="1:9" outlineLevel="1" x14ac:dyDescent="0.25">
      <c r="A220" s="63"/>
      <c r="B220" s="63"/>
      <c r="C220" s="63"/>
      <c r="D220" s="64"/>
      <c r="E220" s="64"/>
      <c r="F220" s="65"/>
      <c r="G220" s="65"/>
      <c r="H220" s="64"/>
      <c r="I220" s="139"/>
    </row>
    <row r="221" spans="1:9" outlineLevel="1" x14ac:dyDescent="0.25">
      <c r="A221" s="63"/>
      <c r="B221" s="63"/>
      <c r="C221" s="63"/>
      <c r="D221" s="64"/>
      <c r="E221" s="64"/>
      <c r="F221" s="65"/>
      <c r="G221" s="65"/>
      <c r="H221" s="64"/>
      <c r="I221" s="139"/>
    </row>
    <row r="222" spans="1:9" outlineLevel="1" x14ac:dyDescent="0.25">
      <c r="A222" s="63"/>
      <c r="B222" s="63"/>
      <c r="C222" s="63"/>
      <c r="D222" s="64"/>
      <c r="E222" s="64"/>
      <c r="F222" s="65"/>
      <c r="G222" s="65"/>
      <c r="H222" s="64"/>
      <c r="I222" s="139"/>
    </row>
    <row r="223" spans="1:9" ht="15.75" outlineLevel="1" thickBot="1" x14ac:dyDescent="0.3">
      <c r="A223" s="68"/>
      <c r="B223" s="68"/>
      <c r="C223" s="68"/>
      <c r="D223" s="66"/>
      <c r="E223" s="66"/>
      <c r="F223" s="67"/>
      <c r="G223" s="67"/>
      <c r="H223" s="66"/>
      <c r="I223" s="139"/>
    </row>
    <row r="224" spans="1:9" outlineLevel="1" x14ac:dyDescent="0.25">
      <c r="A224" s="136" t="s">
        <v>30</v>
      </c>
      <c r="B224" s="137"/>
      <c r="C224" s="137"/>
      <c r="D224" s="137"/>
      <c r="E224" s="137"/>
      <c r="F224" s="137"/>
      <c r="G224" s="137"/>
      <c r="H224" s="138"/>
      <c r="I224" s="139"/>
    </row>
    <row r="225" spans="1:9" outlineLevel="1" x14ac:dyDescent="0.25">
      <c r="A225" s="69">
        <f>B198</f>
        <v>45078</v>
      </c>
      <c r="B225" s="70" t="str">
        <f>B204</f>
        <v>SOROCABA</v>
      </c>
      <c r="C225" s="70" t="str">
        <f>C204</f>
        <v>BURI</v>
      </c>
      <c r="D225" s="70" t="str">
        <f>D204</f>
        <v>VISITA A BASE</v>
      </c>
      <c r="E225" s="70" t="str">
        <f>E204</f>
        <v>VEICULO SINDICATO</v>
      </c>
      <c r="F225" s="71">
        <f>SUM(F204:F223)</f>
        <v>1300</v>
      </c>
      <c r="G225" s="71">
        <f>SUM(G204:G223)</f>
        <v>0</v>
      </c>
      <c r="H225" s="72">
        <f>SUM(H204:H224)</f>
        <v>4</v>
      </c>
      <c r="I225" s="139"/>
    </row>
    <row r="226" spans="1:9" outlineLevel="1" x14ac:dyDescent="0.25">
      <c r="A226" s="73"/>
      <c r="B226" s="74"/>
      <c r="C226" s="74" t="str">
        <f t="shared" ref="C226:E234" si="5">C205</f>
        <v>ITU</v>
      </c>
      <c r="D226" s="74" t="str">
        <f t="shared" si="5"/>
        <v>VISITA A BASE</v>
      </c>
      <c r="E226" s="74" t="str">
        <f t="shared" si="5"/>
        <v>VEICULO SINDICATO</v>
      </c>
      <c r="F226" s="75"/>
      <c r="G226" s="75"/>
      <c r="H226" s="76"/>
      <c r="I226" s="139"/>
    </row>
    <row r="227" spans="1:9" outlineLevel="1" x14ac:dyDescent="0.25">
      <c r="A227" s="73"/>
      <c r="B227" s="74"/>
      <c r="C227" s="74" t="str">
        <f t="shared" si="5"/>
        <v>PIEDADE</v>
      </c>
      <c r="D227" s="74" t="str">
        <f t="shared" si="5"/>
        <v>VISITA A BASE</v>
      </c>
      <c r="E227" s="74" t="str">
        <f t="shared" si="5"/>
        <v>VEICULO SINDICATO</v>
      </c>
      <c r="F227" s="75"/>
      <c r="G227" s="75"/>
      <c r="H227" s="76"/>
      <c r="I227" s="139"/>
    </row>
    <row r="228" spans="1:9" outlineLevel="1" x14ac:dyDescent="0.25">
      <c r="A228" s="73"/>
      <c r="B228" s="74"/>
      <c r="C228" s="74" t="str">
        <f t="shared" si="5"/>
        <v>ALUMINIO/SÃO ROQUE</v>
      </c>
      <c r="D228" s="74" t="str">
        <f t="shared" si="5"/>
        <v>VISITA A BASE</v>
      </c>
      <c r="E228" s="74" t="str">
        <f t="shared" si="5"/>
        <v>VEICULO SINDICATO</v>
      </c>
      <c r="F228" s="75"/>
      <c r="G228" s="75"/>
      <c r="H228" s="76"/>
      <c r="I228" s="139"/>
    </row>
    <row r="229" spans="1:9" outlineLevel="1" x14ac:dyDescent="0.25">
      <c r="A229" s="73"/>
      <c r="B229" s="74"/>
      <c r="C229" s="74">
        <f t="shared" si="5"/>
        <v>0</v>
      </c>
      <c r="D229" s="74">
        <f t="shared" si="5"/>
        <v>0</v>
      </c>
      <c r="E229" s="74">
        <f t="shared" si="5"/>
        <v>0</v>
      </c>
      <c r="F229" s="75"/>
      <c r="G229" s="75"/>
      <c r="H229" s="76"/>
      <c r="I229" s="139"/>
    </row>
    <row r="230" spans="1:9" outlineLevel="1" x14ac:dyDescent="0.25">
      <c r="A230" s="73"/>
      <c r="B230" s="74"/>
      <c r="C230" s="74">
        <f t="shared" si="5"/>
        <v>0</v>
      </c>
      <c r="D230" s="74">
        <f t="shared" si="5"/>
        <v>0</v>
      </c>
      <c r="E230" s="74">
        <f t="shared" si="5"/>
        <v>0</v>
      </c>
      <c r="F230" s="75"/>
      <c r="G230" s="75"/>
      <c r="H230" s="76"/>
      <c r="I230" s="139"/>
    </row>
    <row r="231" spans="1:9" outlineLevel="1" x14ac:dyDescent="0.25">
      <c r="A231" s="73"/>
      <c r="B231" s="74"/>
      <c r="C231" s="74">
        <f t="shared" si="5"/>
        <v>0</v>
      </c>
      <c r="D231" s="74">
        <f t="shared" si="5"/>
        <v>0</v>
      </c>
      <c r="E231" s="74">
        <f t="shared" si="5"/>
        <v>0</v>
      </c>
      <c r="F231" s="75"/>
      <c r="G231" s="75"/>
      <c r="H231" s="76"/>
      <c r="I231" s="139"/>
    </row>
    <row r="232" spans="1:9" outlineLevel="1" x14ac:dyDescent="0.25">
      <c r="A232" s="73"/>
      <c r="B232" s="74"/>
      <c r="C232" s="74">
        <f t="shared" si="5"/>
        <v>0</v>
      </c>
      <c r="D232" s="74">
        <f t="shared" si="5"/>
        <v>0</v>
      </c>
      <c r="E232" s="74">
        <f t="shared" si="5"/>
        <v>0</v>
      </c>
      <c r="F232" s="75"/>
      <c r="G232" s="75"/>
      <c r="H232" s="76"/>
      <c r="I232" s="139"/>
    </row>
    <row r="233" spans="1:9" outlineLevel="1" x14ac:dyDescent="0.25">
      <c r="A233" s="73"/>
      <c r="B233" s="74"/>
      <c r="C233" s="74">
        <f t="shared" si="5"/>
        <v>0</v>
      </c>
      <c r="D233" s="74">
        <f t="shared" si="5"/>
        <v>0</v>
      </c>
      <c r="E233" s="74">
        <f t="shared" si="5"/>
        <v>0</v>
      </c>
      <c r="F233" s="75"/>
      <c r="G233" s="75"/>
      <c r="H233" s="76"/>
      <c r="I233" s="139"/>
    </row>
    <row r="234" spans="1:9" ht="15.75" outlineLevel="1" thickBot="1" x14ac:dyDescent="0.3">
      <c r="A234" s="77"/>
      <c r="B234" s="78"/>
      <c r="C234" s="78">
        <f t="shared" si="5"/>
        <v>0</v>
      </c>
      <c r="D234" s="78">
        <f t="shared" si="5"/>
        <v>0</v>
      </c>
      <c r="E234" s="78">
        <f t="shared" si="5"/>
        <v>0</v>
      </c>
      <c r="F234" s="79"/>
      <c r="G234" s="79"/>
      <c r="H234" s="80"/>
      <c r="I234" s="139"/>
    </row>
    <row r="235" spans="1:9" ht="19.5" x14ac:dyDescent="0.25">
      <c r="A235" s="131" t="s">
        <v>35</v>
      </c>
      <c r="B235" s="131"/>
    </row>
    <row r="238" spans="1:9" ht="15.75" outlineLevel="1" x14ac:dyDescent="0.25">
      <c r="A238" s="3" t="s">
        <v>2</v>
      </c>
      <c r="B238" s="4">
        <v>45108</v>
      </c>
      <c r="C238" s="5"/>
      <c r="D238" s="5"/>
      <c r="E238" s="5"/>
      <c r="F238" s="5"/>
      <c r="G238" s="5"/>
      <c r="H238" s="5"/>
      <c r="I238" s="139"/>
    </row>
    <row r="239" spans="1:9" outlineLevel="1" x14ac:dyDescent="0.25">
      <c r="A239" s="5"/>
      <c r="B239" s="5"/>
      <c r="C239" s="5"/>
      <c r="D239" s="5"/>
      <c r="E239" s="5"/>
      <c r="F239" s="5"/>
      <c r="G239" s="5"/>
      <c r="H239" s="5"/>
      <c r="I239" s="139"/>
    </row>
    <row r="240" spans="1:9" ht="15.75" outlineLevel="1" x14ac:dyDescent="0.25">
      <c r="A240" s="3" t="s">
        <v>3</v>
      </c>
      <c r="B240" s="6" t="str">
        <f>B200</f>
        <v>WILLIAM VAGNER ALMEIDA</v>
      </c>
      <c r="C240" s="7"/>
      <c r="D240" s="7"/>
      <c r="E240" s="5"/>
      <c r="F240" s="5"/>
      <c r="G240" s="5"/>
      <c r="H240" s="5"/>
      <c r="I240" s="139"/>
    </row>
    <row r="241" spans="1:9" ht="15.75" outlineLevel="1" x14ac:dyDescent="0.25">
      <c r="A241" s="3" t="s">
        <v>4</v>
      </c>
      <c r="B241" s="6" t="str">
        <f>'RESUMO 1'!$F$5</f>
        <v>DIRETOR</v>
      </c>
      <c r="C241" s="8"/>
      <c r="D241" s="8"/>
      <c r="E241" s="5"/>
      <c r="F241" s="5"/>
      <c r="G241" s="5"/>
      <c r="H241" s="5"/>
      <c r="I241" s="139"/>
    </row>
    <row r="242" spans="1:9" outlineLevel="1" x14ac:dyDescent="0.25">
      <c r="A242" s="5"/>
      <c r="B242" s="5"/>
      <c r="C242" s="5"/>
      <c r="D242" s="5"/>
      <c r="E242" s="5"/>
      <c r="F242" s="5"/>
      <c r="G242" s="5"/>
      <c r="H242" s="5"/>
      <c r="I242" s="139"/>
    </row>
    <row r="243" spans="1:9" ht="15.75" outlineLevel="1" x14ac:dyDescent="0.25">
      <c r="A243" s="9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9" t="s">
        <v>11</v>
      </c>
      <c r="H243" s="10" t="s">
        <v>29</v>
      </c>
      <c r="I243" s="139"/>
    </row>
    <row r="244" spans="1:9" outlineLevel="1" x14ac:dyDescent="0.25">
      <c r="A244" s="11">
        <v>10</v>
      </c>
      <c r="B244" s="11" t="s">
        <v>42</v>
      </c>
      <c r="C244" s="11" t="s">
        <v>49</v>
      </c>
      <c r="D244" s="12" t="s">
        <v>44</v>
      </c>
      <c r="E244" s="12" t="s">
        <v>45</v>
      </c>
      <c r="F244" s="13">
        <v>300</v>
      </c>
      <c r="G244" s="13"/>
      <c r="H244" s="12">
        <v>1</v>
      </c>
      <c r="I244" s="139"/>
    </row>
    <row r="245" spans="1:9" outlineLevel="1" x14ac:dyDescent="0.25">
      <c r="A245" s="11">
        <v>17</v>
      </c>
      <c r="B245" s="11" t="s">
        <v>42</v>
      </c>
      <c r="C245" s="11" t="s">
        <v>81</v>
      </c>
      <c r="D245" s="12" t="s">
        <v>44</v>
      </c>
      <c r="E245" s="12" t="s">
        <v>45</v>
      </c>
      <c r="F245" s="13">
        <v>300</v>
      </c>
      <c r="G245" s="13"/>
      <c r="H245" s="12">
        <v>1</v>
      </c>
      <c r="I245" s="139"/>
    </row>
    <row r="246" spans="1:9" outlineLevel="1" x14ac:dyDescent="0.25">
      <c r="A246" s="11">
        <v>18</v>
      </c>
      <c r="B246" s="11" t="s">
        <v>42</v>
      </c>
      <c r="C246" s="11" t="s">
        <v>92</v>
      </c>
      <c r="D246" s="12" t="s">
        <v>44</v>
      </c>
      <c r="E246" s="12" t="s">
        <v>45</v>
      </c>
      <c r="F246" s="13">
        <v>300</v>
      </c>
      <c r="G246" s="13"/>
      <c r="H246" s="12">
        <v>1</v>
      </c>
      <c r="I246" s="139"/>
    </row>
    <row r="247" spans="1:9" outlineLevel="1" x14ac:dyDescent="0.25">
      <c r="A247" s="11">
        <v>27</v>
      </c>
      <c r="B247" s="11" t="s">
        <v>42</v>
      </c>
      <c r="C247" s="11" t="s">
        <v>74</v>
      </c>
      <c r="D247" s="12" t="s">
        <v>44</v>
      </c>
      <c r="E247" s="12" t="s">
        <v>45</v>
      </c>
      <c r="F247" s="13">
        <v>300</v>
      </c>
      <c r="G247" s="13"/>
      <c r="H247" s="12">
        <v>1</v>
      </c>
      <c r="I247" s="139"/>
    </row>
    <row r="248" spans="1:9" outlineLevel="1" x14ac:dyDescent="0.25">
      <c r="A248" s="11"/>
      <c r="B248" s="11"/>
      <c r="C248" s="11"/>
      <c r="D248" s="12"/>
      <c r="E248" s="12"/>
      <c r="F248" s="13"/>
      <c r="G248" s="13"/>
      <c r="H248" s="12"/>
      <c r="I248" s="139"/>
    </row>
    <row r="249" spans="1:9" outlineLevel="1" x14ac:dyDescent="0.25">
      <c r="A249" s="11"/>
      <c r="B249" s="11"/>
      <c r="C249" s="11"/>
      <c r="D249" s="12"/>
      <c r="E249" s="12"/>
      <c r="F249" s="13"/>
      <c r="G249" s="13"/>
      <c r="H249" s="12"/>
      <c r="I249" s="139"/>
    </row>
    <row r="250" spans="1:9" outlineLevel="1" x14ac:dyDescent="0.25">
      <c r="A250" s="11"/>
      <c r="B250" s="11"/>
      <c r="C250" s="11"/>
      <c r="D250" s="12"/>
      <c r="E250" s="12"/>
      <c r="F250" s="13"/>
      <c r="G250" s="13"/>
      <c r="H250" s="12"/>
      <c r="I250" s="139"/>
    </row>
    <row r="251" spans="1:9" outlineLevel="1" x14ac:dyDescent="0.25">
      <c r="A251" s="11"/>
      <c r="B251" s="11"/>
      <c r="C251" s="11"/>
      <c r="D251" s="12"/>
      <c r="E251" s="12"/>
      <c r="F251" s="13"/>
      <c r="G251" s="13"/>
      <c r="H251" s="12"/>
      <c r="I251" s="139"/>
    </row>
    <row r="252" spans="1:9" outlineLevel="1" x14ac:dyDescent="0.25">
      <c r="A252" s="11"/>
      <c r="B252" s="11"/>
      <c r="C252" s="11"/>
      <c r="D252" s="12"/>
      <c r="E252" s="12"/>
      <c r="F252" s="13"/>
      <c r="G252" s="13"/>
      <c r="H252" s="12"/>
      <c r="I252" s="139"/>
    </row>
    <row r="253" spans="1:9" outlineLevel="1" x14ac:dyDescent="0.25">
      <c r="A253" s="11"/>
      <c r="B253" s="11"/>
      <c r="C253" s="11"/>
      <c r="D253" s="12"/>
      <c r="E253" s="12"/>
      <c r="F253" s="13"/>
      <c r="G253" s="13"/>
      <c r="H253" s="12"/>
      <c r="I253" s="139"/>
    </row>
    <row r="254" spans="1:9" outlineLevel="1" x14ac:dyDescent="0.25">
      <c r="A254" s="11"/>
      <c r="B254" s="11"/>
      <c r="C254" s="11"/>
      <c r="D254" s="12"/>
      <c r="E254" s="12"/>
      <c r="F254" s="13"/>
      <c r="G254" s="13"/>
      <c r="H254" s="12"/>
      <c r="I254" s="139"/>
    </row>
    <row r="255" spans="1:9" outlineLevel="1" x14ac:dyDescent="0.25">
      <c r="A255" s="11"/>
      <c r="B255" s="11"/>
      <c r="C255" s="11"/>
      <c r="D255" s="12"/>
      <c r="E255" s="12"/>
      <c r="F255" s="13"/>
      <c r="G255" s="13"/>
      <c r="H255" s="12"/>
      <c r="I255" s="139"/>
    </row>
    <row r="256" spans="1:9" outlineLevel="1" x14ac:dyDescent="0.25">
      <c r="A256" s="11"/>
      <c r="B256" s="11"/>
      <c r="C256" s="11"/>
      <c r="D256" s="12"/>
      <c r="E256" s="12"/>
      <c r="F256" s="13"/>
      <c r="G256" s="13"/>
      <c r="H256" s="12"/>
      <c r="I256" s="139"/>
    </row>
    <row r="257" spans="1:9" outlineLevel="1" x14ac:dyDescent="0.25">
      <c r="A257" s="11"/>
      <c r="B257" s="11"/>
      <c r="C257" s="11"/>
      <c r="D257" s="12"/>
      <c r="E257" s="12"/>
      <c r="F257" s="13"/>
      <c r="G257" s="13"/>
      <c r="H257" s="12"/>
      <c r="I257" s="139"/>
    </row>
    <row r="258" spans="1:9" outlineLevel="1" x14ac:dyDescent="0.25">
      <c r="A258" s="11"/>
      <c r="B258" s="11"/>
      <c r="C258" s="11"/>
      <c r="D258" s="12"/>
      <c r="E258" s="12"/>
      <c r="F258" s="13"/>
      <c r="G258" s="13"/>
      <c r="H258" s="12"/>
      <c r="I258" s="139"/>
    </row>
    <row r="259" spans="1:9" outlineLevel="1" x14ac:dyDescent="0.25">
      <c r="A259" s="11"/>
      <c r="B259" s="11"/>
      <c r="C259" s="11"/>
      <c r="D259" s="12"/>
      <c r="E259" s="12"/>
      <c r="F259" s="13"/>
      <c r="G259" s="13"/>
      <c r="H259" s="12"/>
      <c r="I259" s="139"/>
    </row>
    <row r="260" spans="1:9" outlineLevel="1" x14ac:dyDescent="0.25">
      <c r="A260" s="11"/>
      <c r="B260" s="11"/>
      <c r="C260" s="11"/>
      <c r="D260" s="12"/>
      <c r="E260" s="12"/>
      <c r="F260" s="13"/>
      <c r="G260" s="13"/>
      <c r="H260" s="12"/>
      <c r="I260" s="139"/>
    </row>
    <row r="261" spans="1:9" outlineLevel="1" x14ac:dyDescent="0.25">
      <c r="A261" s="11"/>
      <c r="B261" s="11"/>
      <c r="C261" s="11"/>
      <c r="D261" s="12"/>
      <c r="E261" s="12"/>
      <c r="F261" s="13"/>
      <c r="G261" s="13"/>
      <c r="H261" s="12"/>
      <c r="I261" s="139"/>
    </row>
    <row r="262" spans="1:9" outlineLevel="1" x14ac:dyDescent="0.25">
      <c r="A262" s="11"/>
      <c r="B262" s="11"/>
      <c r="C262" s="11"/>
      <c r="D262" s="12"/>
      <c r="E262" s="12"/>
      <c r="F262" s="13"/>
      <c r="G262" s="13"/>
      <c r="H262" s="12"/>
      <c r="I262" s="139"/>
    </row>
    <row r="263" spans="1:9" ht="15.75" outlineLevel="1" thickBot="1" x14ac:dyDescent="0.3">
      <c r="A263" s="20"/>
      <c r="B263" s="20"/>
      <c r="C263" s="20"/>
      <c r="D263" s="14"/>
      <c r="E263" s="14"/>
      <c r="F263" s="15"/>
      <c r="G263" s="15"/>
      <c r="H263" s="14"/>
      <c r="I263" s="139"/>
    </row>
    <row r="264" spans="1:9" outlineLevel="1" x14ac:dyDescent="0.25">
      <c r="A264" s="140" t="s">
        <v>30</v>
      </c>
      <c r="B264" s="141"/>
      <c r="C264" s="141"/>
      <c r="D264" s="141"/>
      <c r="E264" s="141"/>
      <c r="F264" s="141"/>
      <c r="G264" s="141"/>
      <c r="H264" s="142"/>
      <c r="I264" s="139"/>
    </row>
    <row r="265" spans="1:9" outlineLevel="1" x14ac:dyDescent="0.25">
      <c r="A265" s="21">
        <f>B238</f>
        <v>45108</v>
      </c>
      <c r="B265" s="16" t="str">
        <f>B244</f>
        <v>SOROCABA</v>
      </c>
      <c r="C265" s="16" t="str">
        <f>C244</f>
        <v>PIEDADE</v>
      </c>
      <c r="D265" s="16" t="str">
        <f>D244</f>
        <v>VISITA A BASE</v>
      </c>
      <c r="E265" s="16" t="str">
        <f>E244</f>
        <v>VEICULO SINDICATO</v>
      </c>
      <c r="F265" s="17">
        <f>SUM(F244:F263)</f>
        <v>1200</v>
      </c>
      <c r="G265" s="17">
        <f>SUM(G244:G263)</f>
        <v>0</v>
      </c>
      <c r="H265" s="22">
        <f>SUM(H244:H264)</f>
        <v>4</v>
      </c>
      <c r="I265" s="139"/>
    </row>
    <row r="266" spans="1:9" outlineLevel="1" x14ac:dyDescent="0.25">
      <c r="A266" s="23"/>
      <c r="B266" s="18"/>
      <c r="C266" s="18" t="str">
        <f t="shared" ref="C266:E274" si="6">C245</f>
        <v>VOTORANTIM/SALTO DE PIRAPORA</v>
      </c>
      <c r="D266" s="18" t="str">
        <f t="shared" si="6"/>
        <v>VISITA A BASE</v>
      </c>
      <c r="E266" s="18" t="str">
        <f t="shared" si="6"/>
        <v>VEICULO SINDICATO</v>
      </c>
      <c r="F266" s="19"/>
      <c r="G266" s="19"/>
      <c r="H266" s="24"/>
      <c r="I266" s="139"/>
    </row>
    <row r="267" spans="1:9" outlineLevel="1" x14ac:dyDescent="0.25">
      <c r="A267" s="23"/>
      <c r="B267" s="18"/>
      <c r="C267" s="18" t="str">
        <f t="shared" si="6"/>
        <v>TIETÊ</v>
      </c>
      <c r="D267" s="18" t="str">
        <f t="shared" si="6"/>
        <v>VISITA A BASE</v>
      </c>
      <c r="E267" s="18" t="str">
        <f t="shared" si="6"/>
        <v>VEICULO SINDICATO</v>
      </c>
      <c r="F267" s="19"/>
      <c r="G267" s="19"/>
      <c r="H267" s="24"/>
      <c r="I267" s="139"/>
    </row>
    <row r="268" spans="1:9" outlineLevel="1" x14ac:dyDescent="0.25">
      <c r="A268" s="23"/>
      <c r="B268" s="18"/>
      <c r="C268" s="18" t="str">
        <f t="shared" si="6"/>
        <v>VOTORANTIM/IBIUNA</v>
      </c>
      <c r="D268" s="18" t="str">
        <f t="shared" si="6"/>
        <v>VISITA A BASE</v>
      </c>
      <c r="E268" s="18" t="str">
        <f t="shared" si="6"/>
        <v>VEICULO SINDICATO</v>
      </c>
      <c r="F268" s="19"/>
      <c r="G268" s="19"/>
      <c r="H268" s="24"/>
      <c r="I268" s="139"/>
    </row>
    <row r="269" spans="1:9" outlineLevel="1" x14ac:dyDescent="0.25">
      <c r="A269" s="23"/>
      <c r="B269" s="18"/>
      <c r="C269" s="18">
        <f t="shared" si="6"/>
        <v>0</v>
      </c>
      <c r="D269" s="18">
        <f t="shared" si="6"/>
        <v>0</v>
      </c>
      <c r="E269" s="18">
        <f t="shared" si="6"/>
        <v>0</v>
      </c>
      <c r="F269" s="19"/>
      <c r="G269" s="19"/>
      <c r="H269" s="24"/>
      <c r="I269" s="139"/>
    </row>
    <row r="270" spans="1:9" outlineLevel="1" x14ac:dyDescent="0.25">
      <c r="A270" s="23"/>
      <c r="B270" s="18"/>
      <c r="C270" s="18">
        <f t="shared" si="6"/>
        <v>0</v>
      </c>
      <c r="D270" s="18">
        <f>D249</f>
        <v>0</v>
      </c>
      <c r="E270" s="18">
        <f t="shared" si="6"/>
        <v>0</v>
      </c>
      <c r="F270" s="19"/>
      <c r="G270" s="19"/>
      <c r="H270" s="24"/>
      <c r="I270" s="139"/>
    </row>
    <row r="271" spans="1:9" outlineLevel="1" x14ac:dyDescent="0.25">
      <c r="A271" s="23"/>
      <c r="B271" s="18"/>
      <c r="C271" s="18">
        <f t="shared" si="6"/>
        <v>0</v>
      </c>
      <c r="D271" s="18">
        <f>D250</f>
        <v>0</v>
      </c>
      <c r="E271" s="18">
        <f t="shared" si="6"/>
        <v>0</v>
      </c>
      <c r="F271" s="19"/>
      <c r="G271" s="19"/>
      <c r="H271" s="24"/>
      <c r="I271" s="139"/>
    </row>
    <row r="272" spans="1:9" outlineLevel="1" x14ac:dyDescent="0.25">
      <c r="A272" s="23"/>
      <c r="B272" s="18"/>
      <c r="C272" s="18">
        <f t="shared" si="6"/>
        <v>0</v>
      </c>
      <c r="D272" s="18">
        <f>D251</f>
        <v>0</v>
      </c>
      <c r="E272" s="18">
        <f t="shared" si="6"/>
        <v>0</v>
      </c>
      <c r="F272" s="19"/>
      <c r="G272" s="19"/>
      <c r="H272" s="24"/>
      <c r="I272" s="139"/>
    </row>
    <row r="273" spans="1:9" outlineLevel="1" x14ac:dyDescent="0.25">
      <c r="A273" s="23"/>
      <c r="B273" s="18"/>
      <c r="C273" s="18">
        <f t="shared" si="6"/>
        <v>0</v>
      </c>
      <c r="D273" s="18">
        <f>D252</f>
        <v>0</v>
      </c>
      <c r="E273" s="18">
        <f t="shared" si="6"/>
        <v>0</v>
      </c>
      <c r="F273" s="19"/>
      <c r="G273" s="19"/>
      <c r="H273" s="24"/>
      <c r="I273" s="139"/>
    </row>
    <row r="274" spans="1:9" ht="15.75" outlineLevel="1" thickBot="1" x14ac:dyDescent="0.3">
      <c r="A274" s="25"/>
      <c r="B274" s="26"/>
      <c r="C274" s="26">
        <f t="shared" si="6"/>
        <v>0</v>
      </c>
      <c r="D274" s="26">
        <f>D253</f>
        <v>0</v>
      </c>
      <c r="E274" s="26">
        <f t="shared" si="6"/>
        <v>0</v>
      </c>
      <c r="F274" s="27"/>
      <c r="G274" s="27"/>
      <c r="H274" s="28"/>
      <c r="I274" s="139"/>
    </row>
    <row r="275" spans="1:9" outlineLevel="1" x14ac:dyDescent="0.25">
      <c r="I275" s="139"/>
    </row>
    <row r="276" spans="1:9" ht="15.75" outlineLevel="1" x14ac:dyDescent="0.25">
      <c r="A276" s="29" t="s">
        <v>2</v>
      </c>
      <c r="B276" s="30">
        <v>45139</v>
      </c>
      <c r="C276" s="31"/>
      <c r="D276" s="31"/>
      <c r="E276" s="31"/>
      <c r="F276" s="31"/>
      <c r="G276" s="31"/>
      <c r="H276" s="31"/>
      <c r="I276" s="139"/>
    </row>
    <row r="277" spans="1:9" outlineLevel="1" x14ac:dyDescent="0.25">
      <c r="A277" s="31"/>
      <c r="B277" s="31"/>
      <c r="C277" s="31"/>
      <c r="D277" s="31"/>
      <c r="E277" s="31"/>
      <c r="F277" s="31"/>
      <c r="G277" s="31"/>
      <c r="H277" s="31"/>
      <c r="I277" s="139"/>
    </row>
    <row r="278" spans="1:9" ht="15.75" outlineLevel="1" x14ac:dyDescent="0.25">
      <c r="A278" s="29" t="s">
        <v>3</v>
      </c>
      <c r="B278" s="32" t="str">
        <f>B240</f>
        <v>WILLIAM VAGNER ALMEIDA</v>
      </c>
      <c r="C278" s="33"/>
      <c r="D278" s="33"/>
      <c r="E278" s="31"/>
      <c r="F278" s="31"/>
      <c r="G278" s="31"/>
      <c r="H278" s="31"/>
      <c r="I278" s="139"/>
    </row>
    <row r="279" spans="1:9" ht="15.75" outlineLevel="1" x14ac:dyDescent="0.25">
      <c r="A279" s="29" t="s">
        <v>4</v>
      </c>
      <c r="B279" s="32" t="str">
        <f>B241</f>
        <v>DIRETOR</v>
      </c>
      <c r="C279" s="34"/>
      <c r="D279" s="34"/>
      <c r="E279" s="31"/>
      <c r="F279" s="31"/>
      <c r="G279" s="31"/>
      <c r="H279" s="31"/>
      <c r="I279" s="139"/>
    </row>
    <row r="280" spans="1:9" outlineLevel="1" x14ac:dyDescent="0.25">
      <c r="A280" s="31"/>
      <c r="B280" s="31"/>
      <c r="C280" s="31"/>
      <c r="D280" s="31"/>
      <c r="E280" s="31"/>
      <c r="F280" s="31"/>
      <c r="G280" s="31"/>
      <c r="H280" s="31"/>
      <c r="I280" s="139"/>
    </row>
    <row r="281" spans="1:9" ht="15.75" outlineLevel="1" x14ac:dyDescent="0.25">
      <c r="A281" s="35" t="s">
        <v>5</v>
      </c>
      <c r="B281" s="35" t="s">
        <v>6</v>
      </c>
      <c r="C281" s="35" t="s">
        <v>7</v>
      </c>
      <c r="D281" s="35" t="s">
        <v>8</v>
      </c>
      <c r="E281" s="35" t="s">
        <v>9</v>
      </c>
      <c r="F281" s="35" t="s">
        <v>10</v>
      </c>
      <c r="G281" s="35" t="s">
        <v>11</v>
      </c>
      <c r="H281" s="36" t="s">
        <v>29</v>
      </c>
      <c r="I281" s="139"/>
    </row>
    <row r="282" spans="1:9" outlineLevel="1" x14ac:dyDescent="0.25">
      <c r="A282" s="37">
        <v>2</v>
      </c>
      <c r="B282" s="37" t="s">
        <v>42</v>
      </c>
      <c r="C282" s="37" t="s">
        <v>74</v>
      </c>
      <c r="D282" s="38" t="s">
        <v>44</v>
      </c>
      <c r="E282" s="38" t="s">
        <v>45</v>
      </c>
      <c r="F282" s="39">
        <v>300</v>
      </c>
      <c r="G282" s="39"/>
      <c r="H282" s="38">
        <v>1</v>
      </c>
      <c r="I282" s="139"/>
    </row>
    <row r="283" spans="1:9" outlineLevel="1" x14ac:dyDescent="0.25">
      <c r="A283" s="37">
        <v>4</v>
      </c>
      <c r="B283" s="37" t="s">
        <v>42</v>
      </c>
      <c r="C283" s="37" t="s">
        <v>46</v>
      </c>
      <c r="D283" s="38" t="s">
        <v>44</v>
      </c>
      <c r="E283" s="38" t="s">
        <v>45</v>
      </c>
      <c r="F283" s="39">
        <v>300</v>
      </c>
      <c r="G283" s="39"/>
      <c r="H283" s="38">
        <v>1</v>
      </c>
      <c r="I283" s="139"/>
    </row>
    <row r="284" spans="1:9" outlineLevel="1" x14ac:dyDescent="0.25">
      <c r="A284" s="37">
        <v>8</v>
      </c>
      <c r="B284" s="37" t="s">
        <v>42</v>
      </c>
      <c r="C284" s="37" t="s">
        <v>49</v>
      </c>
      <c r="D284" s="38" t="s">
        <v>44</v>
      </c>
      <c r="E284" s="38" t="s">
        <v>45</v>
      </c>
      <c r="F284" s="39">
        <v>300</v>
      </c>
      <c r="G284" s="39"/>
      <c r="H284" s="38">
        <v>1</v>
      </c>
      <c r="I284" s="139"/>
    </row>
    <row r="285" spans="1:9" outlineLevel="1" x14ac:dyDescent="0.25">
      <c r="A285" s="37">
        <v>25</v>
      </c>
      <c r="B285" s="37" t="s">
        <v>42</v>
      </c>
      <c r="C285" s="37" t="s">
        <v>75</v>
      </c>
      <c r="D285" s="38" t="s">
        <v>44</v>
      </c>
      <c r="E285" s="38" t="s">
        <v>45</v>
      </c>
      <c r="F285" s="39">
        <v>300</v>
      </c>
      <c r="G285" s="39"/>
      <c r="H285" s="38">
        <v>1</v>
      </c>
      <c r="I285" s="139"/>
    </row>
    <row r="286" spans="1:9" outlineLevel="1" x14ac:dyDescent="0.25">
      <c r="A286" s="37"/>
      <c r="B286" s="37"/>
      <c r="C286" s="37"/>
      <c r="D286" s="38"/>
      <c r="E286" s="38"/>
      <c r="F286" s="39"/>
      <c r="G286" s="39"/>
      <c r="H286" s="38"/>
      <c r="I286" s="139"/>
    </row>
    <row r="287" spans="1:9" outlineLevel="1" x14ac:dyDescent="0.25">
      <c r="A287" s="37"/>
      <c r="B287" s="37"/>
      <c r="C287" s="37"/>
      <c r="D287" s="38"/>
      <c r="E287" s="38"/>
      <c r="F287" s="39"/>
      <c r="G287" s="39"/>
      <c r="H287" s="38"/>
      <c r="I287" s="139"/>
    </row>
    <row r="288" spans="1:9" outlineLevel="1" x14ac:dyDescent="0.25">
      <c r="A288" s="37"/>
      <c r="B288" s="37"/>
      <c r="C288" s="37"/>
      <c r="D288" s="38"/>
      <c r="E288" s="38"/>
      <c r="F288" s="39"/>
      <c r="G288" s="39"/>
      <c r="H288" s="38"/>
      <c r="I288" s="139"/>
    </row>
    <row r="289" spans="1:9" outlineLevel="1" x14ac:dyDescent="0.25">
      <c r="A289" s="37"/>
      <c r="B289" s="37"/>
      <c r="C289" s="37"/>
      <c r="D289" s="38"/>
      <c r="E289" s="38"/>
      <c r="F289" s="39"/>
      <c r="G289" s="39"/>
      <c r="H289" s="38"/>
      <c r="I289" s="139"/>
    </row>
    <row r="290" spans="1:9" outlineLevel="1" x14ac:dyDescent="0.25">
      <c r="A290" s="37"/>
      <c r="B290" s="37"/>
      <c r="C290" s="37"/>
      <c r="D290" s="38"/>
      <c r="E290" s="38"/>
      <c r="F290" s="39"/>
      <c r="G290" s="39"/>
      <c r="H290" s="38"/>
      <c r="I290" s="139"/>
    </row>
    <row r="291" spans="1:9" outlineLevel="1" x14ac:dyDescent="0.25">
      <c r="A291" s="37"/>
      <c r="B291" s="37"/>
      <c r="C291" s="37"/>
      <c r="D291" s="38"/>
      <c r="E291" s="38"/>
      <c r="F291" s="39"/>
      <c r="G291" s="39"/>
      <c r="H291" s="38"/>
      <c r="I291" s="139"/>
    </row>
    <row r="292" spans="1:9" outlineLevel="1" x14ac:dyDescent="0.25">
      <c r="A292" s="37"/>
      <c r="B292" s="37"/>
      <c r="C292" s="37"/>
      <c r="D292" s="38"/>
      <c r="E292" s="38"/>
      <c r="F292" s="39"/>
      <c r="G292" s="39"/>
      <c r="H292" s="38"/>
      <c r="I292" s="139"/>
    </row>
    <row r="293" spans="1:9" outlineLevel="1" x14ac:dyDescent="0.25">
      <c r="A293" s="37"/>
      <c r="B293" s="37"/>
      <c r="C293" s="37"/>
      <c r="D293" s="38"/>
      <c r="E293" s="38"/>
      <c r="F293" s="39"/>
      <c r="G293" s="39"/>
      <c r="H293" s="38"/>
      <c r="I293" s="139"/>
    </row>
    <row r="294" spans="1:9" outlineLevel="1" x14ac:dyDescent="0.25">
      <c r="A294" s="37"/>
      <c r="B294" s="37"/>
      <c r="C294" s="37"/>
      <c r="D294" s="38"/>
      <c r="E294" s="38"/>
      <c r="F294" s="39"/>
      <c r="G294" s="39"/>
      <c r="H294" s="38"/>
      <c r="I294" s="139"/>
    </row>
    <row r="295" spans="1:9" outlineLevel="1" x14ac:dyDescent="0.25">
      <c r="A295" s="37"/>
      <c r="B295" s="37"/>
      <c r="C295" s="37"/>
      <c r="D295" s="38"/>
      <c r="E295" s="38"/>
      <c r="F295" s="39"/>
      <c r="G295" s="39"/>
      <c r="H295" s="38"/>
      <c r="I295" s="139"/>
    </row>
    <row r="296" spans="1:9" outlineLevel="1" x14ac:dyDescent="0.25">
      <c r="A296" s="37"/>
      <c r="B296" s="37"/>
      <c r="C296" s="37"/>
      <c r="D296" s="38"/>
      <c r="E296" s="38"/>
      <c r="F296" s="39"/>
      <c r="G296" s="39"/>
      <c r="H296" s="38"/>
      <c r="I296" s="139"/>
    </row>
    <row r="297" spans="1:9" outlineLevel="1" x14ac:dyDescent="0.25">
      <c r="A297" s="37"/>
      <c r="B297" s="37"/>
      <c r="C297" s="37"/>
      <c r="D297" s="38"/>
      <c r="E297" s="38"/>
      <c r="F297" s="39"/>
      <c r="G297" s="39"/>
      <c r="H297" s="38"/>
      <c r="I297" s="139"/>
    </row>
    <row r="298" spans="1:9" outlineLevel="1" x14ac:dyDescent="0.25">
      <c r="A298" s="37"/>
      <c r="B298" s="37"/>
      <c r="C298" s="37"/>
      <c r="D298" s="38"/>
      <c r="E298" s="38"/>
      <c r="F298" s="39"/>
      <c r="G298" s="39"/>
      <c r="H298" s="38"/>
      <c r="I298" s="139"/>
    </row>
    <row r="299" spans="1:9" outlineLevel="1" x14ac:dyDescent="0.25">
      <c r="A299" s="37"/>
      <c r="B299" s="37"/>
      <c r="C299" s="37"/>
      <c r="D299" s="38"/>
      <c r="E299" s="38"/>
      <c r="F299" s="39"/>
      <c r="G299" s="39"/>
      <c r="H299" s="38"/>
      <c r="I299" s="139"/>
    </row>
    <row r="300" spans="1:9" outlineLevel="1" x14ac:dyDescent="0.25">
      <c r="A300" s="37"/>
      <c r="B300" s="37"/>
      <c r="C300" s="37"/>
      <c r="D300" s="38"/>
      <c r="E300" s="38"/>
      <c r="F300" s="39"/>
      <c r="G300" s="39"/>
      <c r="H300" s="38"/>
      <c r="I300" s="139"/>
    </row>
    <row r="301" spans="1:9" ht="15.75" outlineLevel="1" thickBot="1" x14ac:dyDescent="0.3">
      <c r="A301" s="42"/>
      <c r="B301" s="42"/>
      <c r="C301" s="42"/>
      <c r="D301" s="40"/>
      <c r="E301" s="40"/>
      <c r="F301" s="41"/>
      <c r="G301" s="41"/>
      <c r="H301" s="40"/>
      <c r="I301" s="139"/>
    </row>
    <row r="302" spans="1:9" outlineLevel="1" x14ac:dyDescent="0.25">
      <c r="A302" s="132" t="s">
        <v>30</v>
      </c>
      <c r="B302" s="133"/>
      <c r="C302" s="134"/>
      <c r="D302" s="133"/>
      <c r="E302" s="133"/>
      <c r="F302" s="133"/>
      <c r="G302" s="133"/>
      <c r="H302" s="135"/>
      <c r="I302" s="139"/>
    </row>
    <row r="303" spans="1:9" outlineLevel="1" x14ac:dyDescent="0.25">
      <c r="A303" s="43">
        <f>B276</f>
        <v>45139</v>
      </c>
      <c r="B303" s="112" t="str">
        <f>B282</f>
        <v>SOROCABA</v>
      </c>
      <c r="C303" s="44" t="str">
        <f>C282</f>
        <v>VOTORANTIM/IBIUNA</v>
      </c>
      <c r="D303" s="44" t="str">
        <f>D282</f>
        <v>VISITA A BASE</v>
      </c>
      <c r="E303" s="44" t="str">
        <f>E282</f>
        <v>VEICULO SINDICATO</v>
      </c>
      <c r="F303" s="45">
        <f>SUM(F282:F301)</f>
        <v>1200</v>
      </c>
      <c r="G303" s="45">
        <f>SUM(G282:G301)</f>
        <v>0</v>
      </c>
      <c r="H303" s="46">
        <f>SUM(H282:H302)</f>
        <v>4</v>
      </c>
      <c r="I303" s="139"/>
    </row>
    <row r="304" spans="1:9" outlineLevel="1" x14ac:dyDescent="0.25">
      <c r="A304" s="47"/>
      <c r="B304" s="113"/>
      <c r="C304" s="48" t="str">
        <f t="shared" ref="C304:E312" si="7">C283</f>
        <v>SALTO DE PIRAPORA</v>
      </c>
      <c r="D304" s="48" t="str">
        <f t="shared" si="7"/>
        <v>VISITA A BASE</v>
      </c>
      <c r="E304" s="48" t="str">
        <f t="shared" si="7"/>
        <v>VEICULO SINDICATO</v>
      </c>
      <c r="F304" s="49"/>
      <c r="G304" s="49"/>
      <c r="H304" s="50"/>
      <c r="I304" s="139"/>
    </row>
    <row r="305" spans="1:9" outlineLevel="1" x14ac:dyDescent="0.25">
      <c r="A305" s="47"/>
      <c r="B305" s="113"/>
      <c r="C305" s="48" t="str">
        <f t="shared" si="7"/>
        <v>PIEDADE</v>
      </c>
      <c r="D305" s="48" t="str">
        <f t="shared" si="7"/>
        <v>VISITA A BASE</v>
      </c>
      <c r="E305" s="48" t="str">
        <f t="shared" si="7"/>
        <v>VEICULO SINDICATO</v>
      </c>
      <c r="F305" s="49"/>
      <c r="G305" s="49"/>
      <c r="H305" s="50"/>
      <c r="I305" s="139"/>
    </row>
    <row r="306" spans="1:9" outlineLevel="1" x14ac:dyDescent="0.25">
      <c r="A306" s="47"/>
      <c r="B306" s="113"/>
      <c r="C306" s="48" t="str">
        <f t="shared" si="7"/>
        <v>CAPELA DO ALTO</v>
      </c>
      <c r="D306" s="48" t="str">
        <f t="shared" si="7"/>
        <v>VISITA A BASE</v>
      </c>
      <c r="E306" s="48" t="str">
        <f t="shared" si="7"/>
        <v>VEICULO SINDICATO</v>
      </c>
      <c r="F306" s="49"/>
      <c r="G306" s="49"/>
      <c r="H306" s="50"/>
      <c r="I306" s="139"/>
    </row>
    <row r="307" spans="1:9" outlineLevel="1" x14ac:dyDescent="0.25">
      <c r="A307" s="47"/>
      <c r="B307" s="113"/>
      <c r="C307" s="48">
        <f t="shared" si="7"/>
        <v>0</v>
      </c>
      <c r="D307" s="48">
        <f t="shared" si="7"/>
        <v>0</v>
      </c>
      <c r="E307" s="48">
        <f t="shared" si="7"/>
        <v>0</v>
      </c>
      <c r="F307" s="49"/>
      <c r="G307" s="49"/>
      <c r="H307" s="50"/>
      <c r="I307" s="139"/>
    </row>
    <row r="308" spans="1:9" outlineLevel="1" x14ac:dyDescent="0.25">
      <c r="A308" s="47"/>
      <c r="B308" s="113"/>
      <c r="C308" s="48">
        <f t="shared" si="7"/>
        <v>0</v>
      </c>
      <c r="D308" s="48">
        <f t="shared" si="7"/>
        <v>0</v>
      </c>
      <c r="E308" s="48">
        <f t="shared" si="7"/>
        <v>0</v>
      </c>
      <c r="F308" s="49"/>
      <c r="G308" s="49"/>
      <c r="H308" s="50"/>
      <c r="I308" s="139"/>
    </row>
    <row r="309" spans="1:9" outlineLevel="1" x14ac:dyDescent="0.25">
      <c r="A309" s="47"/>
      <c r="B309" s="113"/>
      <c r="C309" s="48">
        <f t="shared" si="7"/>
        <v>0</v>
      </c>
      <c r="D309" s="48">
        <f t="shared" si="7"/>
        <v>0</v>
      </c>
      <c r="E309" s="48">
        <f t="shared" si="7"/>
        <v>0</v>
      </c>
      <c r="F309" s="49"/>
      <c r="G309" s="49"/>
      <c r="H309" s="50"/>
      <c r="I309" s="139"/>
    </row>
    <row r="310" spans="1:9" outlineLevel="1" x14ac:dyDescent="0.25">
      <c r="A310" s="47"/>
      <c r="B310" s="113"/>
      <c r="C310" s="48">
        <f t="shared" si="7"/>
        <v>0</v>
      </c>
      <c r="D310" s="48">
        <f t="shared" si="7"/>
        <v>0</v>
      </c>
      <c r="E310" s="48">
        <f t="shared" si="7"/>
        <v>0</v>
      </c>
      <c r="F310" s="49"/>
      <c r="G310" s="49"/>
      <c r="H310" s="50"/>
      <c r="I310" s="139"/>
    </row>
    <row r="311" spans="1:9" outlineLevel="1" x14ac:dyDescent="0.25">
      <c r="A311" s="47"/>
      <c r="B311" s="113"/>
      <c r="C311" s="48">
        <f t="shared" si="7"/>
        <v>0</v>
      </c>
      <c r="D311" s="48">
        <f t="shared" si="7"/>
        <v>0</v>
      </c>
      <c r="E311" s="48">
        <f t="shared" si="7"/>
        <v>0</v>
      </c>
      <c r="F311" s="49"/>
      <c r="G311" s="49"/>
      <c r="H311" s="50"/>
      <c r="I311" s="139"/>
    </row>
    <row r="312" spans="1:9" ht="15.75" outlineLevel="1" thickBot="1" x14ac:dyDescent="0.3">
      <c r="A312" s="51"/>
      <c r="B312" s="114"/>
      <c r="C312" s="52">
        <f t="shared" si="7"/>
        <v>0</v>
      </c>
      <c r="D312" s="52">
        <f t="shared" si="7"/>
        <v>0</v>
      </c>
      <c r="E312" s="52">
        <f t="shared" si="7"/>
        <v>0</v>
      </c>
      <c r="F312" s="53"/>
      <c r="G312" s="53"/>
      <c r="H312" s="54"/>
      <c r="I312" s="139"/>
    </row>
    <row r="313" spans="1:9" outlineLevel="1" x14ac:dyDescent="0.25">
      <c r="I313" s="139"/>
    </row>
    <row r="314" spans="1:9" ht="15.75" outlineLevel="1" x14ac:dyDescent="0.25">
      <c r="A314" s="55" t="s">
        <v>2</v>
      </c>
      <c r="B314" s="56">
        <v>45170</v>
      </c>
      <c r="C314" s="57"/>
      <c r="D314" s="57"/>
      <c r="E314" s="57"/>
      <c r="F314" s="57"/>
      <c r="G314" s="57"/>
      <c r="H314" s="57"/>
      <c r="I314" s="139"/>
    </row>
    <row r="315" spans="1:9" outlineLevel="1" x14ac:dyDescent="0.25">
      <c r="A315" s="57"/>
      <c r="B315" s="57"/>
      <c r="C315" s="57"/>
      <c r="D315" s="57"/>
      <c r="E315" s="57"/>
      <c r="F315" s="57"/>
      <c r="G315" s="57"/>
      <c r="H315" s="57"/>
      <c r="I315" s="139"/>
    </row>
    <row r="316" spans="1:9" ht="15.75" outlineLevel="1" x14ac:dyDescent="0.25">
      <c r="A316" s="55" t="s">
        <v>3</v>
      </c>
      <c r="B316" s="58" t="str">
        <f>B278</f>
        <v>WILLIAM VAGNER ALMEIDA</v>
      </c>
      <c r="C316" s="59"/>
      <c r="D316" s="59"/>
      <c r="E316" s="57"/>
      <c r="F316" s="57"/>
      <c r="G316" s="57"/>
      <c r="H316" s="57"/>
      <c r="I316" s="139"/>
    </row>
    <row r="317" spans="1:9" ht="15.75" outlineLevel="1" x14ac:dyDescent="0.25">
      <c r="A317" s="55" t="s">
        <v>4</v>
      </c>
      <c r="B317" s="58" t="str">
        <f>B279</f>
        <v>DIRETOR</v>
      </c>
      <c r="C317" s="60"/>
      <c r="D317" s="60"/>
      <c r="E317" s="57"/>
      <c r="F317" s="57"/>
      <c r="G317" s="57"/>
      <c r="H317" s="57"/>
      <c r="I317" s="139"/>
    </row>
    <row r="318" spans="1:9" outlineLevel="1" x14ac:dyDescent="0.25">
      <c r="A318" s="57"/>
      <c r="B318" s="57"/>
      <c r="C318" s="57"/>
      <c r="D318" s="57"/>
      <c r="E318" s="57"/>
      <c r="F318" s="57"/>
      <c r="G318" s="57"/>
      <c r="H318" s="57"/>
      <c r="I318" s="139"/>
    </row>
    <row r="319" spans="1:9" ht="15.75" outlineLevel="1" x14ac:dyDescent="0.25">
      <c r="A319" s="61" t="s">
        <v>5</v>
      </c>
      <c r="B319" s="61" t="s">
        <v>6</v>
      </c>
      <c r="C319" s="61" t="s">
        <v>7</v>
      </c>
      <c r="D319" s="61" t="s">
        <v>8</v>
      </c>
      <c r="E319" s="61" t="s">
        <v>9</v>
      </c>
      <c r="F319" s="61" t="s">
        <v>10</v>
      </c>
      <c r="G319" s="61" t="s">
        <v>11</v>
      </c>
      <c r="H319" s="62" t="s">
        <v>29</v>
      </c>
      <c r="I319" s="139"/>
    </row>
    <row r="320" spans="1:9" outlineLevel="1" x14ac:dyDescent="0.25">
      <c r="A320" s="63">
        <v>4</v>
      </c>
      <c r="B320" s="63" t="s">
        <v>42</v>
      </c>
      <c r="C320" s="63" t="s">
        <v>49</v>
      </c>
      <c r="D320" s="64" t="s">
        <v>44</v>
      </c>
      <c r="E320" s="64" t="s">
        <v>45</v>
      </c>
      <c r="F320" s="65">
        <v>300</v>
      </c>
      <c r="G320" s="65"/>
      <c r="H320" s="64">
        <v>1</v>
      </c>
      <c r="I320" s="139"/>
    </row>
    <row r="321" spans="1:9" outlineLevel="1" x14ac:dyDescent="0.25">
      <c r="A321" s="63">
        <v>14</v>
      </c>
      <c r="B321" s="63" t="s">
        <v>42</v>
      </c>
      <c r="C321" s="63" t="s">
        <v>46</v>
      </c>
      <c r="D321" s="64" t="s">
        <v>44</v>
      </c>
      <c r="E321" s="64" t="s">
        <v>45</v>
      </c>
      <c r="F321" s="65">
        <v>300</v>
      </c>
      <c r="G321" s="65"/>
      <c r="H321" s="64">
        <v>1</v>
      </c>
      <c r="I321" s="139"/>
    </row>
    <row r="322" spans="1:9" outlineLevel="1" x14ac:dyDescent="0.25">
      <c r="A322" s="63">
        <v>20</v>
      </c>
      <c r="B322" s="63" t="s">
        <v>42</v>
      </c>
      <c r="C322" s="63" t="s">
        <v>61</v>
      </c>
      <c r="D322" s="64" t="s">
        <v>44</v>
      </c>
      <c r="E322" s="64" t="s">
        <v>45</v>
      </c>
      <c r="F322" s="65">
        <v>350</v>
      </c>
      <c r="G322" s="65"/>
      <c r="H322" s="64">
        <v>1</v>
      </c>
      <c r="I322" s="139"/>
    </row>
    <row r="323" spans="1:9" outlineLevel="1" x14ac:dyDescent="0.25">
      <c r="A323" s="63">
        <v>27</v>
      </c>
      <c r="B323" s="63" t="s">
        <v>42</v>
      </c>
      <c r="C323" s="63" t="s">
        <v>47</v>
      </c>
      <c r="D323" s="64" t="s">
        <v>44</v>
      </c>
      <c r="E323" s="64" t="s">
        <v>45</v>
      </c>
      <c r="F323" s="65">
        <v>300</v>
      </c>
      <c r="G323" s="65"/>
      <c r="H323" s="64">
        <v>1</v>
      </c>
      <c r="I323" s="139"/>
    </row>
    <row r="324" spans="1:9" outlineLevel="1" x14ac:dyDescent="0.25">
      <c r="A324" s="63"/>
      <c r="B324" s="63"/>
      <c r="C324" s="63"/>
      <c r="D324" s="64"/>
      <c r="E324" s="64"/>
      <c r="F324" s="65"/>
      <c r="G324" s="65"/>
      <c r="H324" s="64"/>
      <c r="I324" s="139"/>
    </row>
    <row r="325" spans="1:9" outlineLevel="1" x14ac:dyDescent="0.25">
      <c r="A325" s="63"/>
      <c r="B325" s="63"/>
      <c r="C325" s="63"/>
      <c r="D325" s="64"/>
      <c r="E325" s="64"/>
      <c r="F325" s="65"/>
      <c r="G325" s="65"/>
      <c r="H325" s="64"/>
      <c r="I325" s="139"/>
    </row>
    <row r="326" spans="1:9" outlineLevel="1" x14ac:dyDescent="0.25">
      <c r="A326" s="63"/>
      <c r="B326" s="63"/>
      <c r="C326" s="63"/>
      <c r="D326" s="64"/>
      <c r="E326" s="64"/>
      <c r="F326" s="65"/>
      <c r="G326" s="65"/>
      <c r="H326" s="64"/>
      <c r="I326" s="139"/>
    </row>
    <row r="327" spans="1:9" outlineLevel="1" x14ac:dyDescent="0.25">
      <c r="A327" s="63"/>
      <c r="B327" s="63"/>
      <c r="C327" s="63"/>
      <c r="D327" s="64"/>
      <c r="E327" s="64"/>
      <c r="F327" s="65"/>
      <c r="G327" s="65"/>
      <c r="H327" s="64"/>
      <c r="I327" s="139"/>
    </row>
    <row r="328" spans="1:9" outlineLevel="1" x14ac:dyDescent="0.25">
      <c r="A328" s="63"/>
      <c r="B328" s="63"/>
      <c r="C328" s="63"/>
      <c r="D328" s="64"/>
      <c r="E328" s="64"/>
      <c r="F328" s="65"/>
      <c r="G328" s="65"/>
      <c r="H328" s="64"/>
      <c r="I328" s="139"/>
    </row>
    <row r="329" spans="1:9" outlineLevel="1" x14ac:dyDescent="0.25">
      <c r="A329" s="63"/>
      <c r="B329" s="63"/>
      <c r="C329" s="63"/>
      <c r="D329" s="64"/>
      <c r="E329" s="64"/>
      <c r="F329" s="65"/>
      <c r="G329" s="65"/>
      <c r="H329" s="64"/>
      <c r="I329" s="139"/>
    </row>
    <row r="330" spans="1:9" outlineLevel="1" x14ac:dyDescent="0.25">
      <c r="A330" s="63"/>
      <c r="B330" s="63"/>
      <c r="C330" s="63"/>
      <c r="D330" s="64"/>
      <c r="E330" s="64"/>
      <c r="F330" s="65"/>
      <c r="G330" s="65"/>
      <c r="H330" s="64"/>
      <c r="I330" s="139"/>
    </row>
    <row r="331" spans="1:9" outlineLevel="1" x14ac:dyDescent="0.25">
      <c r="A331" s="63"/>
      <c r="B331" s="63"/>
      <c r="C331" s="63"/>
      <c r="D331" s="64"/>
      <c r="E331" s="64"/>
      <c r="F331" s="65"/>
      <c r="G331" s="65"/>
      <c r="H331" s="64"/>
      <c r="I331" s="139"/>
    </row>
    <row r="332" spans="1:9" outlineLevel="1" x14ac:dyDescent="0.25">
      <c r="A332" s="63"/>
      <c r="B332" s="63"/>
      <c r="C332" s="63"/>
      <c r="D332" s="64"/>
      <c r="E332" s="64"/>
      <c r="F332" s="65"/>
      <c r="G332" s="65"/>
      <c r="H332" s="64"/>
      <c r="I332" s="139"/>
    </row>
    <row r="333" spans="1:9" outlineLevel="1" x14ac:dyDescent="0.25">
      <c r="A333" s="63"/>
      <c r="B333" s="63"/>
      <c r="C333" s="63"/>
      <c r="D333" s="64"/>
      <c r="E333" s="64"/>
      <c r="F333" s="65"/>
      <c r="G333" s="65"/>
      <c r="H333" s="64"/>
      <c r="I333" s="139"/>
    </row>
    <row r="334" spans="1:9" outlineLevel="1" x14ac:dyDescent="0.25">
      <c r="A334" s="63"/>
      <c r="B334" s="63"/>
      <c r="C334" s="63"/>
      <c r="D334" s="64"/>
      <c r="E334" s="64"/>
      <c r="F334" s="65"/>
      <c r="G334" s="65"/>
      <c r="H334" s="64"/>
      <c r="I334" s="139"/>
    </row>
    <row r="335" spans="1:9" outlineLevel="1" x14ac:dyDescent="0.25">
      <c r="A335" s="63"/>
      <c r="B335" s="63"/>
      <c r="C335" s="63"/>
      <c r="D335" s="64"/>
      <c r="E335" s="64"/>
      <c r="F335" s="65"/>
      <c r="G335" s="65"/>
      <c r="H335" s="64"/>
      <c r="I335" s="139"/>
    </row>
    <row r="336" spans="1:9" outlineLevel="1" x14ac:dyDescent="0.25">
      <c r="A336" s="63"/>
      <c r="B336" s="63"/>
      <c r="C336" s="63"/>
      <c r="D336" s="64"/>
      <c r="E336" s="64"/>
      <c r="F336" s="65"/>
      <c r="G336" s="65"/>
      <c r="H336" s="64"/>
      <c r="I336" s="139"/>
    </row>
    <row r="337" spans="1:9" outlineLevel="1" x14ac:dyDescent="0.25">
      <c r="A337" s="63"/>
      <c r="B337" s="63"/>
      <c r="C337" s="63"/>
      <c r="D337" s="64"/>
      <c r="E337" s="64"/>
      <c r="F337" s="65"/>
      <c r="G337" s="65"/>
      <c r="H337" s="64"/>
      <c r="I337" s="139"/>
    </row>
    <row r="338" spans="1:9" outlineLevel="1" x14ac:dyDescent="0.25">
      <c r="A338" s="63"/>
      <c r="B338" s="63"/>
      <c r="C338" s="63"/>
      <c r="D338" s="64"/>
      <c r="E338" s="64"/>
      <c r="F338" s="65"/>
      <c r="G338" s="65"/>
      <c r="H338" s="64"/>
      <c r="I338" s="139"/>
    </row>
    <row r="339" spans="1:9" ht="15.75" outlineLevel="1" thickBot="1" x14ac:dyDescent="0.3">
      <c r="A339" s="68"/>
      <c r="B339" s="68"/>
      <c r="C339" s="68"/>
      <c r="D339" s="66"/>
      <c r="E339" s="66"/>
      <c r="F339" s="67"/>
      <c r="G339" s="67"/>
      <c r="H339" s="66"/>
      <c r="I339" s="139"/>
    </row>
    <row r="340" spans="1:9" outlineLevel="1" x14ac:dyDescent="0.25">
      <c r="A340" s="136" t="s">
        <v>30</v>
      </c>
      <c r="B340" s="137"/>
      <c r="C340" s="137"/>
      <c r="D340" s="137"/>
      <c r="E340" s="137"/>
      <c r="F340" s="137"/>
      <c r="G340" s="137"/>
      <c r="H340" s="138"/>
      <c r="I340" s="139"/>
    </row>
    <row r="341" spans="1:9" outlineLevel="1" x14ac:dyDescent="0.25">
      <c r="A341" s="69">
        <f>B314</f>
        <v>45170</v>
      </c>
      <c r="B341" s="70" t="str">
        <f>B320</f>
        <v>SOROCABA</v>
      </c>
      <c r="C341" s="70" t="str">
        <f>C320</f>
        <v>PIEDADE</v>
      </c>
      <c r="D341" s="70" t="str">
        <f>D320</f>
        <v>VISITA A BASE</v>
      </c>
      <c r="E341" s="70" t="str">
        <f>E320</f>
        <v>VEICULO SINDICATO</v>
      </c>
      <c r="F341" s="71">
        <f>SUM(F320:F339)</f>
        <v>1250</v>
      </c>
      <c r="G341" s="71">
        <f>SUM(G320:G339)</f>
        <v>0</v>
      </c>
      <c r="H341" s="72">
        <f>SUM(H320:H340)</f>
        <v>4</v>
      </c>
      <c r="I341" s="139"/>
    </row>
    <row r="342" spans="1:9" outlineLevel="1" x14ac:dyDescent="0.25">
      <c r="A342" s="73"/>
      <c r="B342" s="74"/>
      <c r="C342" s="74" t="str">
        <f t="shared" ref="C342:E350" si="8">C321</f>
        <v>SALTO DE PIRAPORA</v>
      </c>
      <c r="D342" s="74" t="str">
        <f t="shared" si="8"/>
        <v>VISITA A BASE</v>
      </c>
      <c r="E342" s="74" t="str">
        <f t="shared" si="8"/>
        <v>VEICULO SINDICATO</v>
      </c>
      <c r="F342" s="75"/>
      <c r="G342" s="75"/>
      <c r="H342" s="76"/>
      <c r="I342" s="139"/>
    </row>
    <row r="343" spans="1:9" outlineLevel="1" x14ac:dyDescent="0.25">
      <c r="A343" s="73"/>
      <c r="B343" s="74"/>
      <c r="C343" s="74" t="str">
        <f t="shared" si="8"/>
        <v>SÃO PAULO</v>
      </c>
      <c r="D343" s="74" t="str">
        <f t="shared" si="8"/>
        <v>VISITA A BASE</v>
      </c>
      <c r="E343" s="74" t="str">
        <f t="shared" si="8"/>
        <v>VEICULO SINDICATO</v>
      </c>
      <c r="F343" s="75"/>
      <c r="G343" s="75"/>
      <c r="H343" s="76"/>
      <c r="I343" s="139"/>
    </row>
    <row r="344" spans="1:9" outlineLevel="1" x14ac:dyDescent="0.25">
      <c r="A344" s="73"/>
      <c r="B344" s="74"/>
      <c r="C344" s="74" t="str">
        <f t="shared" si="8"/>
        <v>ITU</v>
      </c>
      <c r="D344" s="74" t="str">
        <f t="shared" si="8"/>
        <v>VISITA A BASE</v>
      </c>
      <c r="E344" s="74" t="str">
        <f t="shared" si="8"/>
        <v>VEICULO SINDICATO</v>
      </c>
      <c r="F344" s="75"/>
      <c r="G344" s="75"/>
      <c r="H344" s="76"/>
      <c r="I344" s="139"/>
    </row>
    <row r="345" spans="1:9" outlineLevel="1" x14ac:dyDescent="0.25">
      <c r="A345" s="73"/>
      <c r="B345" s="74"/>
      <c r="C345" s="74">
        <f t="shared" si="8"/>
        <v>0</v>
      </c>
      <c r="D345" s="74">
        <f t="shared" si="8"/>
        <v>0</v>
      </c>
      <c r="E345" s="74">
        <f t="shared" si="8"/>
        <v>0</v>
      </c>
      <c r="F345" s="75"/>
      <c r="G345" s="75"/>
      <c r="H345" s="76"/>
      <c r="I345" s="139"/>
    </row>
    <row r="346" spans="1:9" outlineLevel="1" x14ac:dyDescent="0.25">
      <c r="A346" s="73"/>
      <c r="B346" s="74"/>
      <c r="C346" s="74">
        <f t="shared" si="8"/>
        <v>0</v>
      </c>
      <c r="D346" s="74">
        <f t="shared" si="8"/>
        <v>0</v>
      </c>
      <c r="E346" s="74">
        <f t="shared" si="8"/>
        <v>0</v>
      </c>
      <c r="F346" s="75"/>
      <c r="G346" s="75"/>
      <c r="H346" s="76"/>
      <c r="I346" s="139"/>
    </row>
    <row r="347" spans="1:9" outlineLevel="1" x14ac:dyDescent="0.25">
      <c r="A347" s="73"/>
      <c r="B347" s="74"/>
      <c r="C347" s="74">
        <f t="shared" si="8"/>
        <v>0</v>
      </c>
      <c r="D347" s="74">
        <f t="shared" si="8"/>
        <v>0</v>
      </c>
      <c r="E347" s="74">
        <f t="shared" si="8"/>
        <v>0</v>
      </c>
      <c r="F347" s="75"/>
      <c r="G347" s="75"/>
      <c r="H347" s="76"/>
      <c r="I347" s="139"/>
    </row>
    <row r="348" spans="1:9" outlineLevel="1" x14ac:dyDescent="0.25">
      <c r="A348" s="73"/>
      <c r="B348" s="74"/>
      <c r="C348" s="74">
        <f t="shared" si="8"/>
        <v>0</v>
      </c>
      <c r="D348" s="74">
        <f t="shared" si="8"/>
        <v>0</v>
      </c>
      <c r="E348" s="74">
        <f t="shared" si="8"/>
        <v>0</v>
      </c>
      <c r="F348" s="75"/>
      <c r="G348" s="75"/>
      <c r="H348" s="76"/>
      <c r="I348" s="139"/>
    </row>
    <row r="349" spans="1:9" outlineLevel="1" x14ac:dyDescent="0.25">
      <c r="A349" s="73"/>
      <c r="B349" s="74"/>
      <c r="C349" s="74">
        <f t="shared" si="8"/>
        <v>0</v>
      </c>
      <c r="D349" s="74">
        <f t="shared" si="8"/>
        <v>0</v>
      </c>
      <c r="E349" s="74">
        <f t="shared" si="8"/>
        <v>0</v>
      </c>
      <c r="F349" s="75"/>
      <c r="G349" s="75"/>
      <c r="H349" s="76"/>
      <c r="I349" s="139"/>
    </row>
    <row r="350" spans="1:9" ht="15.75" outlineLevel="1" thickBot="1" x14ac:dyDescent="0.3">
      <c r="A350" s="77"/>
      <c r="B350" s="78"/>
      <c r="C350" s="78">
        <f t="shared" si="8"/>
        <v>0</v>
      </c>
      <c r="D350" s="78">
        <f t="shared" si="8"/>
        <v>0</v>
      </c>
      <c r="E350" s="78">
        <f t="shared" si="8"/>
        <v>0</v>
      </c>
      <c r="F350" s="79"/>
      <c r="G350" s="79"/>
      <c r="H350" s="80"/>
      <c r="I350" s="139"/>
    </row>
    <row r="351" spans="1:9" ht="19.5" x14ac:dyDescent="0.25">
      <c r="A351" s="131" t="s">
        <v>34</v>
      </c>
      <c r="B351" s="131"/>
    </row>
    <row r="354" spans="1:9" ht="15.75" outlineLevel="1" x14ac:dyDescent="0.25">
      <c r="A354" s="3" t="s">
        <v>2</v>
      </c>
      <c r="B354" s="4">
        <v>45200</v>
      </c>
      <c r="C354" s="5"/>
      <c r="D354" s="5"/>
      <c r="E354" s="5"/>
      <c r="F354" s="5"/>
      <c r="G354" s="5"/>
      <c r="H354" s="5"/>
      <c r="I354" s="139"/>
    </row>
    <row r="355" spans="1:9" outlineLevel="1" x14ac:dyDescent="0.25">
      <c r="A355" s="5"/>
      <c r="B355" s="5"/>
      <c r="C355" s="5"/>
      <c r="D355" s="5"/>
      <c r="E355" s="5"/>
      <c r="F355" s="5"/>
      <c r="G355" s="5"/>
      <c r="H355" s="5"/>
      <c r="I355" s="139"/>
    </row>
    <row r="356" spans="1:9" ht="15.75" outlineLevel="1" x14ac:dyDescent="0.25">
      <c r="A356" s="3" t="s">
        <v>3</v>
      </c>
      <c r="B356" s="6" t="str">
        <f>B316</f>
        <v>WILLIAM VAGNER ALMEIDA</v>
      </c>
      <c r="C356" s="7"/>
      <c r="D356" s="7"/>
      <c r="E356" s="5"/>
      <c r="F356" s="5"/>
      <c r="G356" s="5"/>
      <c r="H356" s="5"/>
      <c r="I356" s="139"/>
    </row>
    <row r="357" spans="1:9" ht="15.75" outlineLevel="1" x14ac:dyDescent="0.25">
      <c r="A357" s="3" t="s">
        <v>4</v>
      </c>
      <c r="B357" s="6" t="str">
        <f>'RESUMO 1'!$F$5</f>
        <v>DIRETOR</v>
      </c>
      <c r="C357" s="8"/>
      <c r="D357" s="8"/>
      <c r="E357" s="5"/>
      <c r="F357" s="5"/>
      <c r="G357" s="5"/>
      <c r="H357" s="5"/>
      <c r="I357" s="139"/>
    </row>
    <row r="358" spans="1:9" outlineLevel="1" x14ac:dyDescent="0.25">
      <c r="A358" s="5"/>
      <c r="B358" s="5"/>
      <c r="C358" s="5"/>
      <c r="D358" s="5"/>
      <c r="E358" s="5"/>
      <c r="F358" s="5"/>
      <c r="G358" s="5"/>
      <c r="H358" s="5"/>
      <c r="I358" s="139"/>
    </row>
    <row r="359" spans="1:9" ht="15.75" outlineLevel="1" x14ac:dyDescent="0.25">
      <c r="A359" s="9" t="s">
        <v>5</v>
      </c>
      <c r="B359" s="9" t="s">
        <v>6</v>
      </c>
      <c r="C359" s="9" t="s">
        <v>7</v>
      </c>
      <c r="D359" s="9" t="s">
        <v>8</v>
      </c>
      <c r="E359" s="9" t="s">
        <v>9</v>
      </c>
      <c r="F359" s="9" t="s">
        <v>10</v>
      </c>
      <c r="G359" s="9" t="s">
        <v>11</v>
      </c>
      <c r="H359" s="10" t="s">
        <v>29</v>
      </c>
      <c r="I359" s="139"/>
    </row>
    <row r="360" spans="1:9" outlineLevel="1" x14ac:dyDescent="0.25">
      <c r="A360" s="11">
        <v>2</v>
      </c>
      <c r="B360" s="11" t="s">
        <v>42</v>
      </c>
      <c r="C360" s="11" t="s">
        <v>70</v>
      </c>
      <c r="D360" s="12" t="s">
        <v>44</v>
      </c>
      <c r="E360" s="12" t="s">
        <v>45</v>
      </c>
      <c r="F360" s="13">
        <v>400</v>
      </c>
      <c r="G360" s="13"/>
      <c r="H360" s="12">
        <v>1</v>
      </c>
      <c r="I360" s="139"/>
    </row>
    <row r="361" spans="1:9" outlineLevel="1" x14ac:dyDescent="0.25">
      <c r="A361" s="11">
        <v>9</v>
      </c>
      <c r="B361" s="11" t="s">
        <v>42</v>
      </c>
      <c r="C361" s="11" t="s">
        <v>74</v>
      </c>
      <c r="D361" s="12" t="s">
        <v>44</v>
      </c>
      <c r="E361" s="12" t="s">
        <v>45</v>
      </c>
      <c r="F361" s="13">
        <v>300</v>
      </c>
      <c r="G361" s="13"/>
      <c r="H361" s="12">
        <v>1</v>
      </c>
      <c r="I361" s="139"/>
    </row>
    <row r="362" spans="1:9" outlineLevel="1" x14ac:dyDescent="0.25">
      <c r="A362" s="11">
        <v>17</v>
      </c>
      <c r="B362" s="11" t="s">
        <v>42</v>
      </c>
      <c r="C362" s="11" t="s">
        <v>102</v>
      </c>
      <c r="D362" s="12" t="s">
        <v>44</v>
      </c>
      <c r="E362" s="12" t="s">
        <v>45</v>
      </c>
      <c r="F362" s="13">
        <v>300</v>
      </c>
      <c r="G362" s="13"/>
      <c r="H362" s="12">
        <v>1</v>
      </c>
      <c r="I362" s="139"/>
    </row>
    <row r="363" spans="1:9" outlineLevel="1" x14ac:dyDescent="0.25">
      <c r="A363" s="11">
        <v>30</v>
      </c>
      <c r="B363" s="11" t="s">
        <v>42</v>
      </c>
      <c r="C363" s="11" t="s">
        <v>49</v>
      </c>
      <c r="D363" s="12" t="s">
        <v>44</v>
      </c>
      <c r="E363" s="12" t="s">
        <v>45</v>
      </c>
      <c r="F363" s="13">
        <v>300</v>
      </c>
      <c r="G363" s="13"/>
      <c r="H363" s="12">
        <v>1</v>
      </c>
      <c r="I363" s="139"/>
    </row>
    <row r="364" spans="1:9" outlineLevel="1" x14ac:dyDescent="0.25">
      <c r="A364" s="11"/>
      <c r="B364" s="11"/>
      <c r="C364" s="11"/>
      <c r="D364" s="12"/>
      <c r="E364" s="12"/>
      <c r="F364" s="13"/>
      <c r="G364" s="13"/>
      <c r="H364" s="12"/>
      <c r="I364" s="139"/>
    </row>
    <row r="365" spans="1:9" outlineLevel="1" x14ac:dyDescent="0.25">
      <c r="A365" s="11"/>
      <c r="B365" s="11"/>
      <c r="C365" s="11"/>
      <c r="D365" s="12"/>
      <c r="E365" s="12"/>
      <c r="F365" s="13"/>
      <c r="G365" s="13"/>
      <c r="H365" s="12"/>
      <c r="I365" s="139"/>
    </row>
    <row r="366" spans="1:9" outlineLevel="1" x14ac:dyDescent="0.25">
      <c r="A366" s="11"/>
      <c r="B366" s="11"/>
      <c r="C366" s="11"/>
      <c r="D366" s="12"/>
      <c r="E366" s="12"/>
      <c r="F366" s="13"/>
      <c r="G366" s="13"/>
      <c r="H366" s="12"/>
      <c r="I366" s="139"/>
    </row>
    <row r="367" spans="1:9" outlineLevel="1" x14ac:dyDescent="0.25">
      <c r="A367" s="11"/>
      <c r="B367" s="11"/>
      <c r="C367" s="11"/>
      <c r="D367" s="12"/>
      <c r="E367" s="12"/>
      <c r="F367" s="13"/>
      <c r="G367" s="13"/>
      <c r="H367" s="12"/>
      <c r="I367" s="139"/>
    </row>
    <row r="368" spans="1:9" outlineLevel="1" x14ac:dyDescent="0.25">
      <c r="A368" s="11"/>
      <c r="B368" s="11"/>
      <c r="C368" s="11"/>
      <c r="D368" s="12"/>
      <c r="E368" s="12"/>
      <c r="F368" s="13"/>
      <c r="G368" s="13"/>
      <c r="H368" s="12"/>
      <c r="I368" s="139"/>
    </row>
    <row r="369" spans="1:9" outlineLevel="1" x14ac:dyDescent="0.25">
      <c r="A369" s="11"/>
      <c r="B369" s="11"/>
      <c r="C369" s="11"/>
      <c r="D369" s="12"/>
      <c r="E369" s="12"/>
      <c r="F369" s="13"/>
      <c r="G369" s="13"/>
      <c r="H369" s="12"/>
      <c r="I369" s="139"/>
    </row>
    <row r="370" spans="1:9" outlineLevel="1" x14ac:dyDescent="0.25">
      <c r="A370" s="11"/>
      <c r="B370" s="11"/>
      <c r="C370" s="11"/>
      <c r="D370" s="12"/>
      <c r="E370" s="12"/>
      <c r="F370" s="13"/>
      <c r="G370" s="13"/>
      <c r="H370" s="12"/>
      <c r="I370" s="139"/>
    </row>
    <row r="371" spans="1:9" outlineLevel="1" x14ac:dyDescent="0.25">
      <c r="A371" s="11"/>
      <c r="B371" s="11"/>
      <c r="C371" s="11"/>
      <c r="D371" s="12"/>
      <c r="E371" s="12"/>
      <c r="F371" s="13"/>
      <c r="G371" s="13"/>
      <c r="H371" s="12"/>
      <c r="I371" s="139"/>
    </row>
    <row r="372" spans="1:9" outlineLevel="1" x14ac:dyDescent="0.25">
      <c r="A372" s="11"/>
      <c r="B372" s="11"/>
      <c r="C372" s="11"/>
      <c r="D372" s="12"/>
      <c r="E372" s="12"/>
      <c r="F372" s="13"/>
      <c r="G372" s="13"/>
      <c r="H372" s="12"/>
      <c r="I372" s="139"/>
    </row>
    <row r="373" spans="1:9" outlineLevel="1" x14ac:dyDescent="0.25">
      <c r="A373" s="11"/>
      <c r="B373" s="11"/>
      <c r="C373" s="11"/>
      <c r="D373" s="12"/>
      <c r="E373" s="12"/>
      <c r="F373" s="13"/>
      <c r="G373" s="13"/>
      <c r="H373" s="12"/>
      <c r="I373" s="139"/>
    </row>
    <row r="374" spans="1:9" outlineLevel="1" x14ac:dyDescent="0.25">
      <c r="A374" s="11"/>
      <c r="B374" s="11"/>
      <c r="C374" s="11"/>
      <c r="D374" s="12"/>
      <c r="E374" s="12"/>
      <c r="F374" s="13"/>
      <c r="G374" s="13"/>
      <c r="H374" s="12"/>
      <c r="I374" s="139"/>
    </row>
    <row r="375" spans="1:9" outlineLevel="1" x14ac:dyDescent="0.25">
      <c r="A375" s="11"/>
      <c r="B375" s="11"/>
      <c r="C375" s="11"/>
      <c r="D375" s="12"/>
      <c r="E375" s="12"/>
      <c r="F375" s="13"/>
      <c r="G375" s="13"/>
      <c r="H375" s="12"/>
      <c r="I375" s="139"/>
    </row>
    <row r="376" spans="1:9" outlineLevel="1" x14ac:dyDescent="0.25">
      <c r="A376" s="11"/>
      <c r="B376" s="11"/>
      <c r="C376" s="11"/>
      <c r="D376" s="12"/>
      <c r="E376" s="12"/>
      <c r="F376" s="13"/>
      <c r="G376" s="13"/>
      <c r="H376" s="12"/>
      <c r="I376" s="139"/>
    </row>
    <row r="377" spans="1:9" outlineLevel="1" x14ac:dyDescent="0.25">
      <c r="A377" s="11"/>
      <c r="B377" s="11"/>
      <c r="C377" s="11"/>
      <c r="D377" s="12"/>
      <c r="E377" s="12"/>
      <c r="F377" s="13"/>
      <c r="G377" s="13"/>
      <c r="H377" s="12"/>
      <c r="I377" s="139"/>
    </row>
    <row r="378" spans="1:9" outlineLevel="1" x14ac:dyDescent="0.25">
      <c r="A378" s="11"/>
      <c r="B378" s="11"/>
      <c r="C378" s="11"/>
      <c r="D378" s="12"/>
      <c r="E378" s="12"/>
      <c r="F378" s="13"/>
      <c r="G378" s="13"/>
      <c r="H378" s="12"/>
      <c r="I378" s="139"/>
    </row>
    <row r="379" spans="1:9" ht="15.75" outlineLevel="1" thickBot="1" x14ac:dyDescent="0.3">
      <c r="A379" s="20"/>
      <c r="B379" s="20"/>
      <c r="C379" s="20"/>
      <c r="D379" s="14"/>
      <c r="E379" s="14"/>
      <c r="F379" s="15"/>
      <c r="G379" s="15"/>
      <c r="H379" s="14"/>
      <c r="I379" s="139"/>
    </row>
    <row r="380" spans="1:9" outlineLevel="1" x14ac:dyDescent="0.25">
      <c r="A380" s="140" t="s">
        <v>30</v>
      </c>
      <c r="B380" s="141"/>
      <c r="C380" s="141"/>
      <c r="D380" s="141"/>
      <c r="E380" s="141"/>
      <c r="F380" s="141"/>
      <c r="G380" s="141"/>
      <c r="H380" s="142"/>
      <c r="I380" s="139"/>
    </row>
    <row r="381" spans="1:9" outlineLevel="1" x14ac:dyDescent="0.25">
      <c r="A381" s="21">
        <f>B354</f>
        <v>45200</v>
      </c>
      <c r="B381" s="16" t="str">
        <f>B360</f>
        <v>SOROCABA</v>
      </c>
      <c r="C381" s="16" t="str">
        <f>C360</f>
        <v>TATUI</v>
      </c>
      <c r="D381" s="16" t="str">
        <f>D360</f>
        <v>VISITA A BASE</v>
      </c>
      <c r="E381" s="16" t="str">
        <f>E360</f>
        <v>VEICULO SINDICATO</v>
      </c>
      <c r="F381" s="17">
        <f>SUM(F360:F379)</f>
        <v>1300</v>
      </c>
      <c r="G381" s="17">
        <f>SUM(G360:G379)</f>
        <v>0</v>
      </c>
      <c r="H381" s="22">
        <f>SUM(H360:H380)</f>
        <v>4</v>
      </c>
      <c r="I381" s="139"/>
    </row>
    <row r="382" spans="1:9" outlineLevel="1" x14ac:dyDescent="0.25">
      <c r="A382" s="23"/>
      <c r="B382" s="18"/>
      <c r="C382" s="18" t="str">
        <f t="shared" ref="C382:E390" si="9">C361</f>
        <v>VOTORANTIM/IBIUNA</v>
      </c>
      <c r="D382" s="18" t="str">
        <f t="shared" si="9"/>
        <v>VISITA A BASE</v>
      </c>
      <c r="E382" s="18" t="str">
        <f t="shared" si="9"/>
        <v>VEICULO SINDICATO</v>
      </c>
      <c r="F382" s="19"/>
      <c r="G382" s="19"/>
      <c r="H382" s="24"/>
      <c r="I382" s="139"/>
    </row>
    <row r="383" spans="1:9" outlineLevel="1" x14ac:dyDescent="0.25">
      <c r="A383" s="23"/>
      <c r="B383" s="18"/>
      <c r="C383" s="18" t="str">
        <f t="shared" si="9"/>
        <v>ALUMINIO</v>
      </c>
      <c r="D383" s="18" t="str">
        <f t="shared" si="9"/>
        <v>VISITA A BASE</v>
      </c>
      <c r="E383" s="18" t="str">
        <f t="shared" si="9"/>
        <v>VEICULO SINDICATO</v>
      </c>
      <c r="F383" s="19"/>
      <c r="G383" s="19"/>
      <c r="H383" s="24"/>
      <c r="I383" s="139"/>
    </row>
    <row r="384" spans="1:9" outlineLevel="1" x14ac:dyDescent="0.25">
      <c r="A384" s="23"/>
      <c r="B384" s="18"/>
      <c r="C384" s="18" t="str">
        <f t="shared" si="9"/>
        <v>PIEDADE</v>
      </c>
      <c r="D384" s="18" t="str">
        <f t="shared" si="9"/>
        <v>VISITA A BASE</v>
      </c>
      <c r="E384" s="18" t="str">
        <f t="shared" si="9"/>
        <v>VEICULO SINDICATO</v>
      </c>
      <c r="F384" s="19"/>
      <c r="G384" s="19"/>
      <c r="H384" s="24"/>
      <c r="I384" s="139"/>
    </row>
    <row r="385" spans="1:9" outlineLevel="1" x14ac:dyDescent="0.25">
      <c r="A385" s="23"/>
      <c r="B385" s="18"/>
      <c r="C385" s="18">
        <f t="shared" si="9"/>
        <v>0</v>
      </c>
      <c r="D385" s="18">
        <f t="shared" si="9"/>
        <v>0</v>
      </c>
      <c r="E385" s="18">
        <f t="shared" si="9"/>
        <v>0</v>
      </c>
      <c r="F385" s="19"/>
      <c r="G385" s="19"/>
      <c r="H385" s="24"/>
      <c r="I385" s="139"/>
    </row>
    <row r="386" spans="1:9" outlineLevel="1" x14ac:dyDescent="0.25">
      <c r="A386" s="23"/>
      <c r="B386" s="18"/>
      <c r="C386" s="18">
        <f t="shared" si="9"/>
        <v>0</v>
      </c>
      <c r="D386" s="18">
        <f>D365</f>
        <v>0</v>
      </c>
      <c r="E386" s="18">
        <f t="shared" si="9"/>
        <v>0</v>
      </c>
      <c r="F386" s="19"/>
      <c r="G386" s="19"/>
      <c r="H386" s="24"/>
      <c r="I386" s="139"/>
    </row>
    <row r="387" spans="1:9" outlineLevel="1" x14ac:dyDescent="0.25">
      <c r="A387" s="23"/>
      <c r="B387" s="18"/>
      <c r="C387" s="18">
        <f t="shared" si="9"/>
        <v>0</v>
      </c>
      <c r="D387" s="18">
        <f>D366</f>
        <v>0</v>
      </c>
      <c r="E387" s="18">
        <f t="shared" si="9"/>
        <v>0</v>
      </c>
      <c r="F387" s="19"/>
      <c r="G387" s="19"/>
      <c r="H387" s="24"/>
      <c r="I387" s="139"/>
    </row>
    <row r="388" spans="1:9" outlineLevel="1" x14ac:dyDescent="0.25">
      <c r="A388" s="23"/>
      <c r="B388" s="18"/>
      <c r="C388" s="18">
        <f t="shared" si="9"/>
        <v>0</v>
      </c>
      <c r="D388" s="18">
        <f>D367</f>
        <v>0</v>
      </c>
      <c r="E388" s="18">
        <f t="shared" si="9"/>
        <v>0</v>
      </c>
      <c r="F388" s="19"/>
      <c r="G388" s="19"/>
      <c r="H388" s="24"/>
      <c r="I388" s="139"/>
    </row>
    <row r="389" spans="1:9" outlineLevel="1" x14ac:dyDescent="0.25">
      <c r="A389" s="23"/>
      <c r="B389" s="18"/>
      <c r="C389" s="18">
        <f t="shared" si="9"/>
        <v>0</v>
      </c>
      <c r="D389" s="18">
        <f>D368</f>
        <v>0</v>
      </c>
      <c r="E389" s="18">
        <f t="shared" si="9"/>
        <v>0</v>
      </c>
      <c r="F389" s="19"/>
      <c r="G389" s="19"/>
      <c r="H389" s="24"/>
      <c r="I389" s="139"/>
    </row>
    <row r="390" spans="1:9" ht="15.75" outlineLevel="1" thickBot="1" x14ac:dyDescent="0.3">
      <c r="A390" s="25"/>
      <c r="B390" s="26"/>
      <c r="C390" s="26">
        <f t="shared" si="9"/>
        <v>0</v>
      </c>
      <c r="D390" s="26">
        <f>D369</f>
        <v>0</v>
      </c>
      <c r="E390" s="26">
        <f t="shared" si="9"/>
        <v>0</v>
      </c>
      <c r="F390" s="27"/>
      <c r="G390" s="27"/>
      <c r="H390" s="28"/>
      <c r="I390" s="139"/>
    </row>
    <row r="391" spans="1:9" outlineLevel="1" x14ac:dyDescent="0.25">
      <c r="I391" s="139"/>
    </row>
    <row r="392" spans="1:9" ht="15.75" outlineLevel="1" x14ac:dyDescent="0.25">
      <c r="A392" s="29" t="s">
        <v>2</v>
      </c>
      <c r="B392" s="30">
        <v>45231</v>
      </c>
      <c r="C392" s="31"/>
      <c r="D392" s="31"/>
      <c r="E392" s="31"/>
      <c r="F392" s="31"/>
      <c r="G392" s="31"/>
      <c r="H392" s="31"/>
      <c r="I392" s="139"/>
    </row>
    <row r="393" spans="1:9" outlineLevel="1" x14ac:dyDescent="0.25">
      <c r="A393" s="31"/>
      <c r="B393" s="31"/>
      <c r="C393" s="31"/>
      <c r="D393" s="31"/>
      <c r="E393" s="31"/>
      <c r="F393" s="31"/>
      <c r="G393" s="31"/>
      <c r="H393" s="31"/>
      <c r="I393" s="139"/>
    </row>
    <row r="394" spans="1:9" ht="15.75" outlineLevel="1" x14ac:dyDescent="0.25">
      <c r="A394" s="29" t="s">
        <v>3</v>
      </c>
      <c r="B394" s="32" t="str">
        <f>B356</f>
        <v>WILLIAM VAGNER ALMEIDA</v>
      </c>
      <c r="C394" s="33"/>
      <c r="D394" s="33"/>
      <c r="E394" s="31"/>
      <c r="F394" s="31"/>
      <c r="G394" s="31"/>
      <c r="H394" s="31"/>
      <c r="I394" s="139"/>
    </row>
    <row r="395" spans="1:9" ht="15.75" outlineLevel="1" x14ac:dyDescent="0.25">
      <c r="A395" s="29" t="s">
        <v>4</v>
      </c>
      <c r="B395" s="32" t="str">
        <f>B357</f>
        <v>DIRETOR</v>
      </c>
      <c r="C395" s="34"/>
      <c r="D395" s="34"/>
      <c r="E395" s="31"/>
      <c r="F395" s="31"/>
      <c r="G395" s="31"/>
      <c r="H395" s="31"/>
      <c r="I395" s="139"/>
    </row>
    <row r="396" spans="1:9" outlineLevel="1" x14ac:dyDescent="0.25">
      <c r="A396" s="31"/>
      <c r="B396" s="31"/>
      <c r="C396" s="31"/>
      <c r="D396" s="31"/>
      <c r="E396" s="31"/>
      <c r="F396" s="31"/>
      <c r="G396" s="31"/>
      <c r="H396" s="31"/>
      <c r="I396" s="139"/>
    </row>
    <row r="397" spans="1:9" ht="15.75" outlineLevel="1" x14ac:dyDescent="0.25">
      <c r="A397" s="35" t="s">
        <v>5</v>
      </c>
      <c r="B397" s="35" t="s">
        <v>6</v>
      </c>
      <c r="C397" s="35" t="s">
        <v>7</v>
      </c>
      <c r="D397" s="35" t="s">
        <v>8</v>
      </c>
      <c r="E397" s="35" t="s">
        <v>9</v>
      </c>
      <c r="F397" s="35" t="s">
        <v>10</v>
      </c>
      <c r="G397" s="35" t="s">
        <v>11</v>
      </c>
      <c r="H397" s="36" t="s">
        <v>29</v>
      </c>
      <c r="I397" s="139"/>
    </row>
    <row r="398" spans="1:9" outlineLevel="1" x14ac:dyDescent="0.25">
      <c r="A398" s="37">
        <v>3</v>
      </c>
      <c r="B398" s="37" t="s">
        <v>42</v>
      </c>
      <c r="C398" s="37" t="s">
        <v>55</v>
      </c>
      <c r="D398" s="38" t="s">
        <v>44</v>
      </c>
      <c r="E398" s="38" t="s">
        <v>45</v>
      </c>
      <c r="F398" s="39">
        <v>300</v>
      </c>
      <c r="G398" s="39"/>
      <c r="H398" s="38">
        <v>1</v>
      </c>
      <c r="I398" s="139"/>
    </row>
    <row r="399" spans="1:9" outlineLevel="1" x14ac:dyDescent="0.25">
      <c r="A399" s="37">
        <v>8</v>
      </c>
      <c r="B399" s="37" t="s">
        <v>42</v>
      </c>
      <c r="C399" s="37" t="s">
        <v>46</v>
      </c>
      <c r="D399" s="38" t="s">
        <v>44</v>
      </c>
      <c r="E399" s="38" t="s">
        <v>45</v>
      </c>
      <c r="F399" s="39">
        <v>300</v>
      </c>
      <c r="G399" s="39"/>
      <c r="H399" s="38">
        <v>1</v>
      </c>
      <c r="I399" s="139"/>
    </row>
    <row r="400" spans="1:9" outlineLevel="1" x14ac:dyDescent="0.25">
      <c r="A400" s="37">
        <v>16</v>
      </c>
      <c r="B400" s="37" t="s">
        <v>42</v>
      </c>
      <c r="C400" s="37" t="s">
        <v>70</v>
      </c>
      <c r="D400" s="38" t="s">
        <v>44</v>
      </c>
      <c r="E400" s="38" t="s">
        <v>45</v>
      </c>
      <c r="F400" s="39">
        <v>400</v>
      </c>
      <c r="G400" s="39"/>
      <c r="H400" s="38">
        <v>1</v>
      </c>
      <c r="I400" s="139"/>
    </row>
    <row r="401" spans="1:9" outlineLevel="1" x14ac:dyDescent="0.25">
      <c r="A401" s="37">
        <v>23</v>
      </c>
      <c r="B401" s="37" t="s">
        <v>42</v>
      </c>
      <c r="C401" s="37" t="s">
        <v>43</v>
      </c>
      <c r="D401" s="38" t="s">
        <v>44</v>
      </c>
      <c r="E401" s="38" t="s">
        <v>45</v>
      </c>
      <c r="F401" s="39">
        <v>350</v>
      </c>
      <c r="G401" s="39"/>
      <c r="H401" s="38">
        <v>1</v>
      </c>
      <c r="I401" s="139"/>
    </row>
    <row r="402" spans="1:9" outlineLevel="1" x14ac:dyDescent="0.25">
      <c r="A402" s="37"/>
      <c r="B402" s="37"/>
      <c r="C402" s="37"/>
      <c r="D402" s="38"/>
      <c r="E402" s="38"/>
      <c r="F402" s="39"/>
      <c r="G402" s="39"/>
      <c r="H402" s="38">
        <v>1</v>
      </c>
      <c r="I402" s="139"/>
    </row>
    <row r="403" spans="1:9" outlineLevel="1" x14ac:dyDescent="0.25">
      <c r="A403" s="37"/>
      <c r="B403" s="37"/>
      <c r="C403" s="37"/>
      <c r="D403" s="38"/>
      <c r="E403" s="38"/>
      <c r="F403" s="39"/>
      <c r="G403" s="39"/>
      <c r="H403" s="38"/>
      <c r="I403" s="139"/>
    </row>
    <row r="404" spans="1:9" outlineLevel="1" x14ac:dyDescent="0.25">
      <c r="A404" s="37"/>
      <c r="B404" s="37"/>
      <c r="C404" s="37"/>
      <c r="D404" s="38"/>
      <c r="E404" s="38"/>
      <c r="F404" s="39"/>
      <c r="G404" s="39"/>
      <c r="H404" s="38"/>
      <c r="I404" s="139"/>
    </row>
    <row r="405" spans="1:9" outlineLevel="1" x14ac:dyDescent="0.25">
      <c r="A405" s="37"/>
      <c r="B405" s="37"/>
      <c r="C405" s="37"/>
      <c r="D405" s="38"/>
      <c r="E405" s="38"/>
      <c r="F405" s="39"/>
      <c r="G405" s="39"/>
      <c r="H405" s="38"/>
      <c r="I405" s="139"/>
    </row>
    <row r="406" spans="1:9" outlineLevel="1" x14ac:dyDescent="0.25">
      <c r="A406" s="37"/>
      <c r="B406" s="37"/>
      <c r="C406" s="37"/>
      <c r="D406" s="38"/>
      <c r="E406" s="38"/>
      <c r="F406" s="39"/>
      <c r="G406" s="39"/>
      <c r="H406" s="38"/>
      <c r="I406" s="139"/>
    </row>
    <row r="407" spans="1:9" outlineLevel="1" x14ac:dyDescent="0.25">
      <c r="A407" s="37"/>
      <c r="B407" s="37"/>
      <c r="C407" s="37"/>
      <c r="D407" s="38"/>
      <c r="E407" s="38"/>
      <c r="F407" s="39"/>
      <c r="G407" s="39"/>
      <c r="H407" s="38"/>
      <c r="I407" s="139"/>
    </row>
    <row r="408" spans="1:9" outlineLevel="1" x14ac:dyDescent="0.25">
      <c r="A408" s="37"/>
      <c r="B408" s="37"/>
      <c r="C408" s="37"/>
      <c r="D408" s="38"/>
      <c r="E408" s="38"/>
      <c r="F408" s="39"/>
      <c r="G408" s="39"/>
      <c r="H408" s="38"/>
      <c r="I408" s="139"/>
    </row>
    <row r="409" spans="1:9" outlineLevel="1" x14ac:dyDescent="0.25">
      <c r="A409" s="37"/>
      <c r="B409" s="37"/>
      <c r="C409" s="37"/>
      <c r="D409" s="38"/>
      <c r="E409" s="38"/>
      <c r="F409" s="39"/>
      <c r="G409" s="39"/>
      <c r="H409" s="38"/>
      <c r="I409" s="139"/>
    </row>
    <row r="410" spans="1:9" outlineLevel="1" x14ac:dyDescent="0.25">
      <c r="A410" s="37"/>
      <c r="B410" s="37"/>
      <c r="C410" s="37"/>
      <c r="D410" s="38"/>
      <c r="E410" s="38"/>
      <c r="F410" s="39"/>
      <c r="G410" s="39"/>
      <c r="H410" s="38"/>
      <c r="I410" s="139"/>
    </row>
    <row r="411" spans="1:9" outlineLevel="1" x14ac:dyDescent="0.25">
      <c r="A411" s="37"/>
      <c r="B411" s="37"/>
      <c r="C411" s="37"/>
      <c r="D411" s="38"/>
      <c r="E411" s="38"/>
      <c r="F411" s="39"/>
      <c r="G411" s="39"/>
      <c r="H411" s="38"/>
      <c r="I411" s="139"/>
    </row>
    <row r="412" spans="1:9" outlineLevel="1" x14ac:dyDescent="0.25">
      <c r="A412" s="37"/>
      <c r="B412" s="37"/>
      <c r="C412" s="37"/>
      <c r="D412" s="38"/>
      <c r="E412" s="38"/>
      <c r="F412" s="39"/>
      <c r="G412" s="39"/>
      <c r="H412" s="38"/>
      <c r="I412" s="139"/>
    </row>
    <row r="413" spans="1:9" outlineLevel="1" x14ac:dyDescent="0.25">
      <c r="A413" s="37"/>
      <c r="B413" s="37"/>
      <c r="C413" s="37"/>
      <c r="D413" s="38"/>
      <c r="E413" s="38"/>
      <c r="F413" s="39"/>
      <c r="G413" s="39"/>
      <c r="H413" s="38"/>
      <c r="I413" s="139"/>
    </row>
    <row r="414" spans="1:9" outlineLevel="1" x14ac:dyDescent="0.25">
      <c r="A414" s="37"/>
      <c r="B414" s="37"/>
      <c r="C414" s="37"/>
      <c r="D414" s="38"/>
      <c r="E414" s="38"/>
      <c r="F414" s="39"/>
      <c r="G414" s="39"/>
      <c r="H414" s="38"/>
      <c r="I414" s="139"/>
    </row>
    <row r="415" spans="1:9" outlineLevel="1" x14ac:dyDescent="0.25">
      <c r="A415" s="37"/>
      <c r="B415" s="37"/>
      <c r="C415" s="37"/>
      <c r="D415" s="38"/>
      <c r="E415" s="38"/>
      <c r="F415" s="39"/>
      <c r="G415" s="39"/>
      <c r="H415" s="38"/>
      <c r="I415" s="139"/>
    </row>
    <row r="416" spans="1:9" outlineLevel="1" x14ac:dyDescent="0.25">
      <c r="A416" s="37"/>
      <c r="B416" s="37"/>
      <c r="C416" s="37"/>
      <c r="D416" s="38"/>
      <c r="E416" s="38"/>
      <c r="F416" s="39"/>
      <c r="G416" s="39"/>
      <c r="H416" s="38"/>
      <c r="I416" s="139"/>
    </row>
    <row r="417" spans="1:9" ht="15.75" outlineLevel="1" thickBot="1" x14ac:dyDescent="0.3">
      <c r="A417" s="42"/>
      <c r="B417" s="42"/>
      <c r="C417" s="42"/>
      <c r="D417" s="40"/>
      <c r="E417" s="40"/>
      <c r="F417" s="41"/>
      <c r="G417" s="41"/>
      <c r="H417" s="40"/>
      <c r="I417" s="139"/>
    </row>
    <row r="418" spans="1:9" outlineLevel="1" x14ac:dyDescent="0.25">
      <c r="A418" s="132" t="s">
        <v>30</v>
      </c>
      <c r="B418" s="133"/>
      <c r="C418" s="134"/>
      <c r="D418" s="133"/>
      <c r="E418" s="133"/>
      <c r="F418" s="133"/>
      <c r="G418" s="133"/>
      <c r="H418" s="135"/>
      <c r="I418" s="139"/>
    </row>
    <row r="419" spans="1:9" outlineLevel="1" x14ac:dyDescent="0.25">
      <c r="A419" s="43">
        <f>B392</f>
        <v>45231</v>
      </c>
      <c r="B419" s="112" t="str">
        <f>B398</f>
        <v>SOROCABA</v>
      </c>
      <c r="C419" s="44" t="str">
        <f>C398</f>
        <v>PILAR DO SUL</v>
      </c>
      <c r="D419" s="44" t="str">
        <f>D398</f>
        <v>VISITA A BASE</v>
      </c>
      <c r="E419" s="44" t="str">
        <f>E398</f>
        <v>VEICULO SINDICATO</v>
      </c>
      <c r="F419" s="45">
        <f>SUM(F398:F417)</f>
        <v>1350</v>
      </c>
      <c r="G419" s="45">
        <f>SUM(G398:G417)</f>
        <v>0</v>
      </c>
      <c r="H419" s="46">
        <f>SUM(H398:H418)</f>
        <v>5</v>
      </c>
      <c r="I419" s="139"/>
    </row>
    <row r="420" spans="1:9" outlineLevel="1" x14ac:dyDescent="0.25">
      <c r="A420" s="47"/>
      <c r="B420" s="113"/>
      <c r="C420" s="48" t="str">
        <f t="shared" ref="C420:E428" si="10">C399</f>
        <v>SALTO DE PIRAPORA</v>
      </c>
      <c r="D420" s="48" t="str">
        <f t="shared" si="10"/>
        <v>VISITA A BASE</v>
      </c>
      <c r="E420" s="48" t="str">
        <f t="shared" si="10"/>
        <v>VEICULO SINDICATO</v>
      </c>
      <c r="F420" s="49"/>
      <c r="G420" s="49"/>
      <c r="H420" s="50"/>
      <c r="I420" s="139"/>
    </row>
    <row r="421" spans="1:9" outlineLevel="1" x14ac:dyDescent="0.25">
      <c r="A421" s="47"/>
      <c r="B421" s="113"/>
      <c r="C421" s="48" t="str">
        <f t="shared" si="10"/>
        <v>TATUI</v>
      </c>
      <c r="D421" s="48" t="str">
        <f t="shared" si="10"/>
        <v>VISITA A BASE</v>
      </c>
      <c r="E421" s="48" t="str">
        <f t="shared" si="10"/>
        <v>VEICULO SINDICATO</v>
      </c>
      <c r="F421" s="49"/>
      <c r="G421" s="49"/>
      <c r="H421" s="50"/>
      <c r="I421" s="139"/>
    </row>
    <row r="422" spans="1:9" outlineLevel="1" x14ac:dyDescent="0.25">
      <c r="A422" s="47"/>
      <c r="B422" s="113"/>
      <c r="C422" s="48" t="str">
        <f t="shared" si="10"/>
        <v>ITAPETININGA</v>
      </c>
      <c r="D422" s="48" t="str">
        <f t="shared" si="10"/>
        <v>VISITA A BASE</v>
      </c>
      <c r="E422" s="48" t="str">
        <f t="shared" si="10"/>
        <v>VEICULO SINDICATO</v>
      </c>
      <c r="F422" s="49"/>
      <c r="G422" s="49"/>
      <c r="H422" s="50"/>
      <c r="I422" s="139"/>
    </row>
    <row r="423" spans="1:9" outlineLevel="1" x14ac:dyDescent="0.25">
      <c r="A423" s="47"/>
      <c r="B423" s="113"/>
      <c r="C423" s="48">
        <f t="shared" si="10"/>
        <v>0</v>
      </c>
      <c r="D423" s="48">
        <f t="shared" si="10"/>
        <v>0</v>
      </c>
      <c r="E423" s="48">
        <f t="shared" si="10"/>
        <v>0</v>
      </c>
      <c r="F423" s="49"/>
      <c r="G423" s="49"/>
      <c r="H423" s="50"/>
      <c r="I423" s="139"/>
    </row>
    <row r="424" spans="1:9" outlineLevel="1" x14ac:dyDescent="0.25">
      <c r="A424" s="47"/>
      <c r="B424" s="113"/>
      <c r="C424" s="48">
        <f t="shared" si="10"/>
        <v>0</v>
      </c>
      <c r="D424" s="48">
        <f t="shared" si="10"/>
        <v>0</v>
      </c>
      <c r="E424" s="48">
        <f t="shared" si="10"/>
        <v>0</v>
      </c>
      <c r="F424" s="49"/>
      <c r="G424" s="49"/>
      <c r="H424" s="50"/>
      <c r="I424" s="139"/>
    </row>
    <row r="425" spans="1:9" outlineLevel="1" x14ac:dyDescent="0.25">
      <c r="A425" s="47"/>
      <c r="B425" s="113"/>
      <c r="C425" s="48">
        <f t="shared" si="10"/>
        <v>0</v>
      </c>
      <c r="D425" s="48">
        <f t="shared" si="10"/>
        <v>0</v>
      </c>
      <c r="E425" s="48">
        <f t="shared" si="10"/>
        <v>0</v>
      </c>
      <c r="F425" s="49"/>
      <c r="G425" s="49"/>
      <c r="H425" s="50"/>
      <c r="I425" s="139"/>
    </row>
    <row r="426" spans="1:9" outlineLevel="1" x14ac:dyDescent="0.25">
      <c r="A426" s="47"/>
      <c r="B426" s="113"/>
      <c r="C426" s="48">
        <f t="shared" si="10"/>
        <v>0</v>
      </c>
      <c r="D426" s="48">
        <f t="shared" si="10"/>
        <v>0</v>
      </c>
      <c r="E426" s="48">
        <f t="shared" si="10"/>
        <v>0</v>
      </c>
      <c r="F426" s="49"/>
      <c r="G426" s="49"/>
      <c r="H426" s="50"/>
      <c r="I426" s="139"/>
    </row>
    <row r="427" spans="1:9" outlineLevel="1" x14ac:dyDescent="0.25">
      <c r="A427" s="47"/>
      <c r="B427" s="113"/>
      <c r="C427" s="48">
        <f t="shared" si="10"/>
        <v>0</v>
      </c>
      <c r="D427" s="48">
        <f t="shared" si="10"/>
        <v>0</v>
      </c>
      <c r="E427" s="48">
        <f t="shared" si="10"/>
        <v>0</v>
      </c>
      <c r="F427" s="49"/>
      <c r="G427" s="49"/>
      <c r="H427" s="50"/>
      <c r="I427" s="139"/>
    </row>
    <row r="428" spans="1:9" ht="15.75" outlineLevel="1" thickBot="1" x14ac:dyDescent="0.3">
      <c r="A428" s="51"/>
      <c r="B428" s="114"/>
      <c r="C428" s="52">
        <f t="shared" si="10"/>
        <v>0</v>
      </c>
      <c r="D428" s="52">
        <f t="shared" si="10"/>
        <v>0</v>
      </c>
      <c r="E428" s="52">
        <f t="shared" si="10"/>
        <v>0</v>
      </c>
      <c r="F428" s="53"/>
      <c r="G428" s="53"/>
      <c r="H428" s="54"/>
      <c r="I428" s="139"/>
    </row>
    <row r="429" spans="1:9" outlineLevel="1" x14ac:dyDescent="0.25">
      <c r="I429" s="139"/>
    </row>
    <row r="430" spans="1:9" ht="15.75" outlineLevel="1" x14ac:dyDescent="0.25">
      <c r="A430" s="55" t="s">
        <v>2</v>
      </c>
      <c r="B430" s="56">
        <v>45261</v>
      </c>
      <c r="C430" s="57"/>
      <c r="D430" s="57"/>
      <c r="E430" s="57"/>
      <c r="F430" s="57"/>
      <c r="G430" s="57"/>
      <c r="H430" s="57"/>
      <c r="I430" s="139"/>
    </row>
    <row r="431" spans="1:9" outlineLevel="1" x14ac:dyDescent="0.25">
      <c r="A431" s="57"/>
      <c r="B431" s="57"/>
      <c r="C431" s="57"/>
      <c r="D431" s="57"/>
      <c r="E431" s="57"/>
      <c r="F431" s="57"/>
      <c r="G431" s="57"/>
      <c r="H431" s="57"/>
      <c r="I431" s="139"/>
    </row>
    <row r="432" spans="1:9" ht="15.75" outlineLevel="1" x14ac:dyDescent="0.25">
      <c r="A432" s="55" t="s">
        <v>3</v>
      </c>
      <c r="B432" s="58" t="str">
        <f>B394</f>
        <v>WILLIAM VAGNER ALMEIDA</v>
      </c>
      <c r="C432" s="59"/>
      <c r="D432" s="59"/>
      <c r="E432" s="57"/>
      <c r="F432" s="57"/>
      <c r="G432" s="57"/>
      <c r="H432" s="57"/>
      <c r="I432" s="139"/>
    </row>
    <row r="433" spans="1:9" ht="15.75" outlineLevel="1" x14ac:dyDescent="0.25">
      <c r="A433" s="55" t="s">
        <v>4</v>
      </c>
      <c r="B433" s="58" t="str">
        <f>B395</f>
        <v>DIRETOR</v>
      </c>
      <c r="C433" s="60"/>
      <c r="D433" s="60"/>
      <c r="E433" s="57"/>
      <c r="F433" s="57"/>
      <c r="G433" s="57"/>
      <c r="H433" s="57"/>
      <c r="I433" s="139"/>
    </row>
    <row r="434" spans="1:9" outlineLevel="1" x14ac:dyDescent="0.25">
      <c r="A434" s="57"/>
      <c r="B434" s="57"/>
      <c r="C434" s="57"/>
      <c r="D434" s="57"/>
      <c r="E434" s="57"/>
      <c r="F434" s="57"/>
      <c r="G434" s="57"/>
      <c r="H434" s="57"/>
      <c r="I434" s="139"/>
    </row>
    <row r="435" spans="1:9" ht="15.75" outlineLevel="1" x14ac:dyDescent="0.25">
      <c r="A435" s="61" t="s">
        <v>5</v>
      </c>
      <c r="B435" s="61" t="s">
        <v>6</v>
      </c>
      <c r="C435" s="61" t="s">
        <v>7</v>
      </c>
      <c r="D435" s="61" t="s">
        <v>8</v>
      </c>
      <c r="E435" s="61" t="s">
        <v>9</v>
      </c>
      <c r="F435" s="61" t="s">
        <v>10</v>
      </c>
      <c r="G435" s="61" t="s">
        <v>11</v>
      </c>
      <c r="H435" s="62" t="s">
        <v>29</v>
      </c>
      <c r="I435" s="139"/>
    </row>
    <row r="436" spans="1:9" outlineLevel="1" x14ac:dyDescent="0.25">
      <c r="A436" s="63">
        <v>4</v>
      </c>
      <c r="B436" s="63" t="s">
        <v>42</v>
      </c>
      <c r="C436" s="63" t="s">
        <v>53</v>
      </c>
      <c r="D436" s="64" t="s">
        <v>44</v>
      </c>
      <c r="E436" s="64" t="s">
        <v>45</v>
      </c>
      <c r="F436" s="65">
        <v>400</v>
      </c>
      <c r="G436" s="65"/>
      <c r="H436" s="64">
        <v>1</v>
      </c>
      <c r="I436" s="139"/>
    </row>
    <row r="437" spans="1:9" outlineLevel="1" x14ac:dyDescent="0.25">
      <c r="A437" s="63">
        <v>6</v>
      </c>
      <c r="B437" s="63" t="s">
        <v>42</v>
      </c>
      <c r="C437" s="63" t="s">
        <v>49</v>
      </c>
      <c r="D437" s="64" t="s">
        <v>44</v>
      </c>
      <c r="E437" s="64" t="s">
        <v>45</v>
      </c>
      <c r="F437" s="65">
        <v>300</v>
      </c>
      <c r="G437" s="65"/>
      <c r="H437" s="64">
        <v>1</v>
      </c>
      <c r="I437" s="139"/>
    </row>
    <row r="438" spans="1:9" outlineLevel="1" x14ac:dyDescent="0.25">
      <c r="A438" s="63">
        <v>20</v>
      </c>
      <c r="B438" s="63" t="s">
        <v>42</v>
      </c>
      <c r="C438" s="63" t="s">
        <v>92</v>
      </c>
      <c r="D438" s="64" t="s">
        <v>44</v>
      </c>
      <c r="E438" s="64" t="s">
        <v>45</v>
      </c>
      <c r="F438" s="65">
        <v>300</v>
      </c>
      <c r="G438" s="65"/>
      <c r="H438" s="64">
        <v>1</v>
      </c>
      <c r="I438" s="139"/>
    </row>
    <row r="439" spans="1:9" outlineLevel="1" x14ac:dyDescent="0.25">
      <c r="A439" s="63"/>
      <c r="B439" s="63"/>
      <c r="C439" s="63"/>
      <c r="D439" s="64"/>
      <c r="E439" s="64"/>
      <c r="F439" s="65"/>
      <c r="G439" s="65"/>
      <c r="H439" s="64"/>
      <c r="I439" s="139"/>
    </row>
    <row r="440" spans="1:9" outlineLevel="1" x14ac:dyDescent="0.25">
      <c r="A440" s="63"/>
      <c r="B440" s="63"/>
      <c r="C440" s="63"/>
      <c r="D440" s="64"/>
      <c r="E440" s="64"/>
      <c r="F440" s="65"/>
      <c r="G440" s="65"/>
      <c r="H440" s="64"/>
      <c r="I440" s="139"/>
    </row>
    <row r="441" spans="1:9" outlineLevel="1" x14ac:dyDescent="0.25">
      <c r="A441" s="63"/>
      <c r="B441" s="63"/>
      <c r="C441" s="63"/>
      <c r="D441" s="64"/>
      <c r="E441" s="64"/>
      <c r="F441" s="65"/>
      <c r="G441" s="65"/>
      <c r="H441" s="64"/>
      <c r="I441" s="139"/>
    </row>
    <row r="442" spans="1:9" outlineLevel="1" x14ac:dyDescent="0.25">
      <c r="A442" s="63"/>
      <c r="B442" s="63"/>
      <c r="C442" s="63"/>
      <c r="D442" s="64"/>
      <c r="E442" s="64"/>
      <c r="F442" s="65"/>
      <c r="G442" s="65"/>
      <c r="H442" s="64"/>
      <c r="I442" s="139"/>
    </row>
    <row r="443" spans="1:9" outlineLevel="1" x14ac:dyDescent="0.25">
      <c r="A443" s="63"/>
      <c r="B443" s="63"/>
      <c r="C443" s="63"/>
      <c r="D443" s="64"/>
      <c r="E443" s="64"/>
      <c r="F443" s="65"/>
      <c r="G443" s="65"/>
      <c r="H443" s="64"/>
      <c r="I443" s="139"/>
    </row>
    <row r="444" spans="1:9" outlineLevel="1" x14ac:dyDescent="0.25">
      <c r="A444" s="63"/>
      <c r="B444" s="63"/>
      <c r="C444" s="63"/>
      <c r="D444" s="64"/>
      <c r="E444" s="64"/>
      <c r="F444" s="65"/>
      <c r="G444" s="65"/>
      <c r="H444" s="64"/>
      <c r="I444" s="139"/>
    </row>
    <row r="445" spans="1:9" outlineLevel="1" x14ac:dyDescent="0.25">
      <c r="A445" s="63"/>
      <c r="B445" s="63"/>
      <c r="C445" s="63"/>
      <c r="D445" s="64"/>
      <c r="E445" s="64"/>
      <c r="F445" s="65"/>
      <c r="G445" s="65"/>
      <c r="H445" s="64"/>
      <c r="I445" s="139"/>
    </row>
    <row r="446" spans="1:9" outlineLevel="1" x14ac:dyDescent="0.25">
      <c r="A446" s="63"/>
      <c r="B446" s="63"/>
      <c r="C446" s="63"/>
      <c r="D446" s="64"/>
      <c r="E446" s="64"/>
      <c r="F446" s="65"/>
      <c r="G446" s="65"/>
      <c r="H446" s="64"/>
      <c r="I446" s="139"/>
    </row>
    <row r="447" spans="1:9" outlineLevel="1" x14ac:dyDescent="0.25">
      <c r="A447" s="63"/>
      <c r="B447" s="63"/>
      <c r="C447" s="63"/>
      <c r="D447" s="64"/>
      <c r="E447" s="64"/>
      <c r="F447" s="65"/>
      <c r="G447" s="65"/>
      <c r="H447" s="64"/>
      <c r="I447" s="139"/>
    </row>
    <row r="448" spans="1:9" outlineLevel="1" x14ac:dyDescent="0.25">
      <c r="A448" s="63"/>
      <c r="B448" s="63"/>
      <c r="C448" s="63"/>
      <c r="D448" s="64"/>
      <c r="E448" s="64"/>
      <c r="F448" s="65"/>
      <c r="G448" s="65"/>
      <c r="H448" s="64"/>
      <c r="I448" s="139"/>
    </row>
    <row r="449" spans="1:9" outlineLevel="1" x14ac:dyDescent="0.25">
      <c r="A449" s="63"/>
      <c r="B449" s="63"/>
      <c r="C449" s="63"/>
      <c r="D449" s="64"/>
      <c r="E449" s="64"/>
      <c r="F449" s="65"/>
      <c r="G449" s="65"/>
      <c r="H449" s="64"/>
      <c r="I449" s="139"/>
    </row>
    <row r="450" spans="1:9" outlineLevel="1" x14ac:dyDescent="0.25">
      <c r="A450" s="63"/>
      <c r="B450" s="63"/>
      <c r="C450" s="63"/>
      <c r="D450" s="64"/>
      <c r="E450" s="64"/>
      <c r="F450" s="65"/>
      <c r="G450" s="65"/>
      <c r="H450" s="64"/>
      <c r="I450" s="139"/>
    </row>
    <row r="451" spans="1:9" outlineLevel="1" x14ac:dyDescent="0.25">
      <c r="A451" s="63"/>
      <c r="B451" s="63"/>
      <c r="C451" s="63"/>
      <c r="D451" s="64"/>
      <c r="E451" s="64"/>
      <c r="F451" s="65"/>
      <c r="G451" s="65"/>
      <c r="H451" s="64"/>
      <c r="I451" s="139"/>
    </row>
    <row r="452" spans="1:9" outlineLevel="1" x14ac:dyDescent="0.25">
      <c r="A452" s="63"/>
      <c r="B452" s="63"/>
      <c r="C452" s="63"/>
      <c r="D452" s="64"/>
      <c r="E452" s="64"/>
      <c r="F452" s="65"/>
      <c r="G452" s="65"/>
      <c r="H452" s="64"/>
      <c r="I452" s="139"/>
    </row>
    <row r="453" spans="1:9" outlineLevel="1" x14ac:dyDescent="0.25">
      <c r="A453" s="63"/>
      <c r="B453" s="63"/>
      <c r="C453" s="63"/>
      <c r="D453" s="64"/>
      <c r="E453" s="64"/>
      <c r="F453" s="65"/>
      <c r="G453" s="65"/>
      <c r="H453" s="64"/>
      <c r="I453" s="139"/>
    </row>
    <row r="454" spans="1:9" outlineLevel="1" x14ac:dyDescent="0.25">
      <c r="A454" s="63"/>
      <c r="B454" s="63"/>
      <c r="C454" s="63"/>
      <c r="D454" s="64"/>
      <c r="E454" s="64"/>
      <c r="F454" s="65"/>
      <c r="G454" s="65"/>
      <c r="H454" s="64"/>
      <c r="I454" s="139"/>
    </row>
    <row r="455" spans="1:9" ht="15.75" outlineLevel="1" thickBot="1" x14ac:dyDescent="0.3">
      <c r="A455" s="68"/>
      <c r="B455" s="68"/>
      <c r="C455" s="68"/>
      <c r="D455" s="66"/>
      <c r="E455" s="66"/>
      <c r="F455" s="67"/>
      <c r="G455" s="67"/>
      <c r="H455" s="66"/>
      <c r="I455" s="139"/>
    </row>
    <row r="456" spans="1:9" outlineLevel="1" x14ac:dyDescent="0.25">
      <c r="A456" s="136" t="s">
        <v>30</v>
      </c>
      <c r="B456" s="137"/>
      <c r="C456" s="137"/>
      <c r="D456" s="137"/>
      <c r="E456" s="137"/>
      <c r="F456" s="137"/>
      <c r="G456" s="137"/>
      <c r="H456" s="138"/>
      <c r="I456" s="139"/>
    </row>
    <row r="457" spans="1:9" outlineLevel="1" x14ac:dyDescent="0.25">
      <c r="A457" s="69">
        <f>B430</f>
        <v>45261</v>
      </c>
      <c r="B457" s="70" t="str">
        <f>B436</f>
        <v>SOROCABA</v>
      </c>
      <c r="C457" s="70" t="str">
        <f>C436</f>
        <v>CONCHAS</v>
      </c>
      <c r="D457" s="70" t="str">
        <f>D436</f>
        <v>VISITA A BASE</v>
      </c>
      <c r="E457" s="70" t="str">
        <f>E436</f>
        <v>VEICULO SINDICATO</v>
      </c>
      <c r="F457" s="71">
        <f>SUM(F436:F455)</f>
        <v>1000</v>
      </c>
      <c r="G457" s="71">
        <f>SUM(G436:G455)</f>
        <v>0</v>
      </c>
      <c r="H457" s="72">
        <f>SUM(H436:H456)</f>
        <v>3</v>
      </c>
      <c r="I457" s="139"/>
    </row>
    <row r="458" spans="1:9" outlineLevel="1" x14ac:dyDescent="0.25">
      <c r="A458" s="73"/>
      <c r="B458" s="74"/>
      <c r="C458" s="74" t="str">
        <f t="shared" ref="C458:E466" si="11">C437</f>
        <v>PIEDADE</v>
      </c>
      <c r="D458" s="74" t="str">
        <f t="shared" si="11"/>
        <v>VISITA A BASE</v>
      </c>
      <c r="E458" s="74" t="str">
        <f t="shared" si="11"/>
        <v>VEICULO SINDICATO</v>
      </c>
      <c r="F458" s="75"/>
      <c r="G458" s="75"/>
      <c r="H458" s="76"/>
      <c r="I458" s="139"/>
    </row>
    <row r="459" spans="1:9" outlineLevel="1" x14ac:dyDescent="0.25">
      <c r="A459" s="73"/>
      <c r="B459" s="74"/>
      <c r="C459" s="74" t="str">
        <f t="shared" si="11"/>
        <v>TIETÊ</v>
      </c>
      <c r="D459" s="74" t="str">
        <f t="shared" si="11"/>
        <v>VISITA A BASE</v>
      </c>
      <c r="E459" s="74" t="str">
        <f t="shared" si="11"/>
        <v>VEICULO SINDICATO</v>
      </c>
      <c r="F459" s="75"/>
      <c r="G459" s="75"/>
      <c r="H459" s="76"/>
      <c r="I459" s="139"/>
    </row>
    <row r="460" spans="1:9" outlineLevel="1" x14ac:dyDescent="0.25">
      <c r="A460" s="73"/>
      <c r="B460" s="74"/>
      <c r="C460" s="74">
        <f t="shared" si="11"/>
        <v>0</v>
      </c>
      <c r="D460" s="74">
        <f t="shared" si="11"/>
        <v>0</v>
      </c>
      <c r="E460" s="74">
        <f t="shared" si="11"/>
        <v>0</v>
      </c>
      <c r="F460" s="75"/>
      <c r="G460" s="75"/>
      <c r="H460" s="76"/>
      <c r="I460" s="139"/>
    </row>
    <row r="461" spans="1:9" outlineLevel="1" x14ac:dyDescent="0.25">
      <c r="A461" s="73"/>
      <c r="B461" s="74"/>
      <c r="C461" s="74">
        <f t="shared" si="11"/>
        <v>0</v>
      </c>
      <c r="D461" s="74">
        <f t="shared" si="11"/>
        <v>0</v>
      </c>
      <c r="E461" s="74">
        <f t="shared" si="11"/>
        <v>0</v>
      </c>
      <c r="F461" s="75"/>
      <c r="G461" s="75"/>
      <c r="H461" s="76"/>
      <c r="I461" s="139"/>
    </row>
    <row r="462" spans="1:9" outlineLevel="1" x14ac:dyDescent="0.25">
      <c r="A462" s="73"/>
      <c r="B462" s="74"/>
      <c r="C462" s="74">
        <f t="shared" si="11"/>
        <v>0</v>
      </c>
      <c r="D462" s="74">
        <f t="shared" si="11"/>
        <v>0</v>
      </c>
      <c r="E462" s="74">
        <f t="shared" si="11"/>
        <v>0</v>
      </c>
      <c r="F462" s="75"/>
      <c r="G462" s="75"/>
      <c r="H462" s="76"/>
      <c r="I462" s="139"/>
    </row>
    <row r="463" spans="1:9" outlineLevel="1" x14ac:dyDescent="0.25">
      <c r="A463" s="73"/>
      <c r="B463" s="74"/>
      <c r="C463" s="74">
        <f t="shared" si="11"/>
        <v>0</v>
      </c>
      <c r="D463" s="74">
        <f t="shared" si="11"/>
        <v>0</v>
      </c>
      <c r="E463" s="74">
        <f t="shared" si="11"/>
        <v>0</v>
      </c>
      <c r="F463" s="75"/>
      <c r="G463" s="75"/>
      <c r="H463" s="76"/>
      <c r="I463" s="139"/>
    </row>
    <row r="464" spans="1:9" outlineLevel="1" x14ac:dyDescent="0.25">
      <c r="A464" s="73"/>
      <c r="B464" s="74"/>
      <c r="C464" s="74">
        <f t="shared" si="11"/>
        <v>0</v>
      </c>
      <c r="D464" s="74">
        <f t="shared" si="11"/>
        <v>0</v>
      </c>
      <c r="E464" s="74">
        <f t="shared" si="11"/>
        <v>0</v>
      </c>
      <c r="F464" s="75"/>
      <c r="G464" s="75"/>
      <c r="H464" s="76"/>
      <c r="I464" s="139"/>
    </row>
    <row r="465" spans="1:9" outlineLevel="1" x14ac:dyDescent="0.25">
      <c r="A465" s="73"/>
      <c r="B465" s="74"/>
      <c r="C465" s="74">
        <f t="shared" si="11"/>
        <v>0</v>
      </c>
      <c r="D465" s="74">
        <f t="shared" si="11"/>
        <v>0</v>
      </c>
      <c r="E465" s="74">
        <f t="shared" si="11"/>
        <v>0</v>
      </c>
      <c r="F465" s="75"/>
      <c r="G465" s="75"/>
      <c r="H465" s="76"/>
      <c r="I465" s="139"/>
    </row>
    <row r="466" spans="1:9" ht="15.75" outlineLevel="1" thickBot="1" x14ac:dyDescent="0.3">
      <c r="A466" s="77"/>
      <c r="B466" s="78"/>
      <c r="C466" s="78">
        <f t="shared" si="11"/>
        <v>0</v>
      </c>
      <c r="D466" s="78">
        <f t="shared" si="11"/>
        <v>0</v>
      </c>
      <c r="E466" s="78">
        <f t="shared" si="11"/>
        <v>0</v>
      </c>
      <c r="F466" s="79"/>
      <c r="G466" s="79"/>
      <c r="H466" s="80"/>
      <c r="I466" s="139"/>
    </row>
    <row r="467" spans="1:9" ht="19.5" x14ac:dyDescent="0.25">
      <c r="A467" s="131" t="s">
        <v>33</v>
      </c>
      <c r="B467" s="131"/>
    </row>
  </sheetData>
  <mergeCells count="22">
    <mergeCell ref="A467:B467"/>
    <mergeCell ref="A351:B351"/>
    <mergeCell ref="I354:I466"/>
    <mergeCell ref="A380:H380"/>
    <mergeCell ref="A418:H418"/>
    <mergeCell ref="A456:H456"/>
    <mergeCell ref="A235:B235"/>
    <mergeCell ref="I238:I350"/>
    <mergeCell ref="A264:H264"/>
    <mergeCell ref="A302:H302"/>
    <mergeCell ref="A340:H340"/>
    <mergeCell ref="A119:B119"/>
    <mergeCell ref="I122:I234"/>
    <mergeCell ref="A148:H148"/>
    <mergeCell ref="A186:H186"/>
    <mergeCell ref="A224:H224"/>
    <mergeCell ref="A1:G1"/>
    <mergeCell ref="A2:G2"/>
    <mergeCell ref="I6:I118"/>
    <mergeCell ref="A32:H32"/>
    <mergeCell ref="A70:H70"/>
    <mergeCell ref="A108:H10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8"/>
  <sheetViews>
    <sheetView tabSelected="1" topLeftCell="A22" zoomScaleNormal="100" workbookViewId="0">
      <selection activeCell="C27" sqref="C27"/>
    </sheetView>
  </sheetViews>
  <sheetFormatPr defaultRowHeight="15" x14ac:dyDescent="0.25"/>
  <cols>
    <col min="1" max="1" width="22.5703125" style="84" bestFit="1" customWidth="1"/>
    <col min="2" max="2" width="27.5703125" style="83" customWidth="1"/>
    <col min="3" max="3" width="26.7109375" style="83" bestFit="1" customWidth="1"/>
    <col min="4" max="4" width="27.140625" style="83" customWidth="1"/>
    <col min="5" max="5" width="26.5703125" style="83" customWidth="1"/>
    <col min="6" max="6" width="25.140625" style="83" customWidth="1"/>
    <col min="7" max="7" width="27.85546875" style="83" customWidth="1"/>
    <col min="8" max="16384" width="9.140625" style="83"/>
  </cols>
  <sheetData>
    <row r="1" spans="1:7" ht="15.75" x14ac:dyDescent="0.25">
      <c r="D1" s="155" t="s">
        <v>36</v>
      </c>
      <c r="E1" s="155"/>
      <c r="F1" s="155"/>
      <c r="G1" s="155"/>
    </row>
    <row r="2" spans="1:7" ht="15.75" x14ac:dyDescent="0.25">
      <c r="D2" s="111"/>
      <c r="E2" s="111"/>
      <c r="F2" s="111"/>
      <c r="G2" s="111"/>
    </row>
    <row r="3" spans="1:7" ht="15.75" x14ac:dyDescent="0.25">
      <c r="D3" s="111"/>
      <c r="E3" s="111"/>
      <c r="F3" s="111"/>
      <c r="G3" s="111"/>
    </row>
    <row r="4" spans="1:7" ht="15.75" x14ac:dyDescent="0.25">
      <c r="D4" s="111"/>
      <c r="E4" s="111"/>
      <c r="F4" s="111"/>
      <c r="G4" s="111"/>
    </row>
    <row r="5" spans="1:7" ht="15.75" x14ac:dyDescent="0.25">
      <c r="A5" s="81" t="s">
        <v>3</v>
      </c>
      <c r="B5" s="155" t="s">
        <v>20</v>
      </c>
      <c r="C5" s="155"/>
      <c r="D5" s="155"/>
      <c r="E5" s="155"/>
      <c r="F5" s="82" t="s">
        <v>21</v>
      </c>
    </row>
    <row r="7" spans="1:7" s="86" customFormat="1" ht="31.5" x14ac:dyDescent="0.25">
      <c r="A7" s="85" t="s">
        <v>12</v>
      </c>
      <c r="B7" s="153">
        <f>'ADELSON-DIR'!B6</f>
        <v>45292</v>
      </c>
      <c r="C7" s="154"/>
      <c r="D7" s="153">
        <f>'ADELSON-DIR'!B44</f>
        <v>45323</v>
      </c>
      <c r="E7" s="154"/>
      <c r="F7" s="153">
        <f>'ADELSON-DIR'!B82</f>
        <v>45352</v>
      </c>
      <c r="G7" s="154"/>
    </row>
    <row r="8" spans="1:7" ht="15.75" x14ac:dyDescent="0.25">
      <c r="A8" s="85" t="s">
        <v>13</v>
      </c>
      <c r="B8" s="158" t="str">
        <f>'ADELSON-DIR'!B33</f>
        <v>SOROCABA</v>
      </c>
      <c r="C8" s="159"/>
      <c r="D8" s="149" t="str">
        <f>'ADELSON-DIR'!B71</f>
        <v>SOROCABA</v>
      </c>
      <c r="E8" s="150"/>
      <c r="F8" s="149" t="str">
        <f>'ADELSON-DIR'!B109</f>
        <v>SOROCABA</v>
      </c>
      <c r="G8" s="150"/>
    </row>
    <row r="9" spans="1:7" ht="15.75" customHeight="1" x14ac:dyDescent="0.25">
      <c r="A9" s="160" t="s">
        <v>14</v>
      </c>
      <c r="B9" s="87" t="str">
        <f>'ADELSON-DIR'!C33</f>
        <v>IBIUNA</v>
      </c>
      <c r="C9" s="100">
        <f>'ADELSON-DIR'!C40</f>
        <v>0</v>
      </c>
      <c r="D9" s="87" t="str">
        <f>'ADELSON-DIR'!C71</f>
        <v>SÃO ROQUE</v>
      </c>
      <c r="E9" s="100">
        <f>'ADELSON-DIR'!C78</f>
        <v>0</v>
      </c>
      <c r="F9" s="87"/>
      <c r="G9" s="100">
        <f>'ADELSON-DIR'!C95</f>
        <v>0</v>
      </c>
    </row>
    <row r="10" spans="1:7" ht="15" customHeight="1" x14ac:dyDescent="0.25">
      <c r="A10" s="160"/>
      <c r="B10" s="89" t="str">
        <f>'ADELSON-DIR'!C34</f>
        <v>IPERO</v>
      </c>
      <c r="C10" s="101">
        <f>'ADELSON-DIR'!C41</f>
        <v>0</v>
      </c>
      <c r="D10" s="89" t="str">
        <f>'ADELSON-DIR'!C72</f>
        <v>CERQUILHO/BOITUVA</v>
      </c>
      <c r="E10" s="101">
        <f>'ADELSON-DIR'!C79</f>
        <v>0</v>
      </c>
      <c r="F10" s="89" t="str">
        <f>'ADELSON-DIR'!C89</f>
        <v>BOITUVA</v>
      </c>
      <c r="G10" s="101">
        <f>'ADELSON-DIR'!C96</f>
        <v>0</v>
      </c>
    </row>
    <row r="11" spans="1:7" ht="15" customHeight="1" x14ac:dyDescent="0.25">
      <c r="A11" s="160"/>
      <c r="B11" s="89" t="str">
        <f>'ADELSON-DIR'!C35</f>
        <v>ITU</v>
      </c>
      <c r="C11" s="101">
        <f>'ADELSON-DIR'!C42</f>
        <v>0</v>
      </c>
      <c r="D11" s="89" t="str">
        <f>'ADELSON-DIR'!C73</f>
        <v>PIEDADE</v>
      </c>
      <c r="E11" s="101">
        <f>'ADELSON-DIR'!C80</f>
        <v>0</v>
      </c>
      <c r="F11" s="89" t="str">
        <f>'ADELSON-DIR'!C90</f>
        <v>PILAR DO SUL</v>
      </c>
      <c r="G11" s="101">
        <f>'ADELSON-DIR'!C97</f>
        <v>0</v>
      </c>
    </row>
    <row r="12" spans="1:7" ht="15" customHeight="1" x14ac:dyDescent="0.25">
      <c r="A12" s="160"/>
      <c r="B12" s="89" t="str">
        <f>'ADELSON-DIR'!C36</f>
        <v>PIEDADE</v>
      </c>
      <c r="C12" s="108"/>
      <c r="D12" s="89" t="str">
        <f>'ADELSON-DIR'!C74</f>
        <v>PILAR DO SUL</v>
      </c>
      <c r="E12" s="108"/>
      <c r="F12" s="89" t="str">
        <f>'ADELSON-DIR'!C91</f>
        <v>CAPELA DO ALTO</v>
      </c>
      <c r="G12" s="108"/>
    </row>
    <row r="13" spans="1:7" ht="15" customHeight="1" x14ac:dyDescent="0.25">
      <c r="A13" s="160"/>
      <c r="B13" s="89" t="str">
        <f>'ADELSON-DIR'!C37</f>
        <v>LARANJAL PAULISTA</v>
      </c>
      <c r="C13" s="108"/>
      <c r="D13" s="89" t="str">
        <f>'ADELSON-DIR'!C75</f>
        <v>PIEDADE</v>
      </c>
      <c r="E13" s="108"/>
      <c r="F13" s="89" t="str">
        <f>'ADELSON-DIR'!C92</f>
        <v>TATUI</v>
      </c>
      <c r="G13" s="108"/>
    </row>
    <row r="14" spans="1:7" ht="15" customHeight="1" x14ac:dyDescent="0.25">
      <c r="A14" s="160"/>
      <c r="B14" s="89" t="str">
        <f>'ADELSON-DIR'!C38</f>
        <v>PIEDADE</v>
      </c>
      <c r="C14" s="108"/>
      <c r="D14" s="89"/>
      <c r="E14" s="108"/>
      <c r="F14" s="89" t="str">
        <f>'ADELSON-DIR'!C93</f>
        <v>IPERÓ</v>
      </c>
      <c r="G14" s="108"/>
    </row>
    <row r="15" spans="1:7" ht="15.75" customHeight="1" x14ac:dyDescent="0.25">
      <c r="A15" s="160"/>
      <c r="B15" s="103"/>
      <c r="C15" s="117"/>
      <c r="D15" s="103"/>
      <c r="E15" s="117"/>
      <c r="F15" s="103"/>
      <c r="G15" s="117"/>
    </row>
    <row r="16" spans="1:7" ht="15.75" customHeight="1" x14ac:dyDescent="0.25">
      <c r="A16" s="181" t="s">
        <v>8</v>
      </c>
      <c r="B16" s="161" t="str">
        <f>'ADELSON-DIR'!D33</f>
        <v>VISITA A BASE</v>
      </c>
      <c r="C16" s="155"/>
      <c r="D16" s="161"/>
      <c r="E16" s="155"/>
      <c r="F16" s="162"/>
      <c r="G16" s="163"/>
    </row>
    <row r="17" spans="1:8" ht="15.75" customHeight="1" x14ac:dyDescent="0.25">
      <c r="A17" s="182"/>
      <c r="B17" s="161"/>
      <c r="C17" s="155"/>
      <c r="D17" s="161" t="str">
        <f>'ADELSON-DIR'!D51</f>
        <v>VISITA A BASE</v>
      </c>
      <c r="E17" s="155"/>
      <c r="F17" s="161" t="str">
        <f>'ADELSON-DIR'!D110</f>
        <v>VISITA A BASE</v>
      </c>
      <c r="G17" s="164"/>
    </row>
    <row r="18" spans="1:8" ht="15.75" customHeight="1" x14ac:dyDescent="0.25">
      <c r="A18" s="182"/>
      <c r="B18" s="161"/>
      <c r="C18" s="155"/>
      <c r="D18" s="161"/>
      <c r="E18" s="155"/>
      <c r="F18" s="161"/>
      <c r="G18" s="164"/>
    </row>
    <row r="19" spans="1:8" ht="15.75" customHeight="1" x14ac:dyDescent="0.25">
      <c r="A19" s="183"/>
      <c r="B19" s="161"/>
      <c r="C19" s="155"/>
      <c r="D19" s="161"/>
      <c r="E19" s="155"/>
      <c r="F19" s="165"/>
      <c r="G19" s="157"/>
    </row>
    <row r="20" spans="1:8" ht="15.75" customHeight="1" x14ac:dyDescent="0.25">
      <c r="A20" s="93" t="s">
        <v>15</v>
      </c>
      <c r="B20" s="149" t="str">
        <f>'ADELSON-DIR'!E33</f>
        <v>VEICULO SINDICATO</v>
      </c>
      <c r="C20" s="150"/>
      <c r="D20" s="149" t="str">
        <f>'ADELSON-DIR'!E71</f>
        <v>VEICULO SINDICATO</v>
      </c>
      <c r="E20" s="150"/>
      <c r="F20" s="149" t="str">
        <f>'ADELSON-DIR'!E109</f>
        <v>VEICULO SINDICATO</v>
      </c>
      <c r="G20" s="150"/>
    </row>
    <row r="21" spans="1:8" ht="15.75" x14ac:dyDescent="0.25">
      <c r="A21" s="94" t="s">
        <v>16</v>
      </c>
      <c r="B21" s="149">
        <f>'ADELSON-DIR'!H33</f>
        <v>6</v>
      </c>
      <c r="C21" s="150"/>
      <c r="D21" s="149">
        <f>'ADELSON-DIR'!H71</f>
        <v>6</v>
      </c>
      <c r="E21" s="150"/>
      <c r="F21" s="149">
        <f>'ADELSON-DIR'!H109</f>
        <v>7</v>
      </c>
      <c r="G21" s="150"/>
      <c r="H21" s="122">
        <f>SUM(B21:G21)</f>
        <v>19</v>
      </c>
    </row>
    <row r="22" spans="1:8" ht="15.75" x14ac:dyDescent="0.25">
      <c r="A22" s="94" t="s">
        <v>17</v>
      </c>
      <c r="B22" s="151">
        <f>'ADELSON-DIR'!F33</f>
        <v>1900</v>
      </c>
      <c r="C22" s="152"/>
      <c r="D22" s="151">
        <f>'ADELSON-DIR'!F71</f>
        <v>2000</v>
      </c>
      <c r="E22" s="152"/>
      <c r="F22" s="151">
        <f>'ADELSON-DIR'!F109</f>
        <v>2150</v>
      </c>
      <c r="G22" s="152"/>
      <c r="H22" s="122">
        <f>SUM(B22:G22)</f>
        <v>6050</v>
      </c>
    </row>
    <row r="23" spans="1:8" ht="33.75" customHeight="1" x14ac:dyDescent="0.25">
      <c r="A23" s="95" t="s">
        <v>18</v>
      </c>
      <c r="B23" s="151">
        <f>'ADELSON-DIR'!G33</f>
        <v>0</v>
      </c>
      <c r="C23" s="152"/>
      <c r="D23" s="151">
        <f>'ADELSON-DIR'!G71</f>
        <v>0</v>
      </c>
      <c r="E23" s="152"/>
      <c r="F23" s="151">
        <f>'ADELSON-DIR'!G109</f>
        <v>100</v>
      </c>
      <c r="G23" s="152"/>
      <c r="H23" s="122">
        <f>SUM(B23:G23)</f>
        <v>100</v>
      </c>
    </row>
    <row r="24" spans="1:8" ht="15.75" x14ac:dyDescent="0.25">
      <c r="A24" s="85" t="s">
        <v>19</v>
      </c>
      <c r="B24" s="151">
        <f>SUM(B22:B23)</f>
        <v>1900</v>
      </c>
      <c r="C24" s="152"/>
      <c r="D24" s="151">
        <f>SUM(D22:D23)</f>
        <v>2000</v>
      </c>
      <c r="E24" s="152"/>
      <c r="F24" s="151">
        <f>SUM(F22:F23)</f>
        <v>2250</v>
      </c>
      <c r="G24" s="152"/>
      <c r="H24" s="122">
        <f>SUM(B24:G24)</f>
        <v>6150</v>
      </c>
    </row>
    <row r="25" spans="1:8" ht="15.75" x14ac:dyDescent="0.25">
      <c r="A25" s="96"/>
      <c r="B25" s="97"/>
      <c r="C25" s="97"/>
      <c r="D25" s="97"/>
      <c r="E25" s="97"/>
      <c r="F25" s="97"/>
      <c r="G25" s="97"/>
      <c r="H25" s="122"/>
    </row>
    <row r="26" spans="1:8" ht="15.75" x14ac:dyDescent="0.25">
      <c r="A26" s="96"/>
      <c r="B26" s="97"/>
      <c r="C26" s="97"/>
      <c r="D26" s="97"/>
      <c r="E26" s="97"/>
      <c r="F26" s="97"/>
      <c r="G26" s="97"/>
      <c r="H26" s="122"/>
    </row>
    <row r="27" spans="1:8" ht="15.75" x14ac:dyDescent="0.25">
      <c r="A27" s="96"/>
      <c r="B27" s="97"/>
      <c r="C27" s="97"/>
      <c r="D27" s="97"/>
      <c r="E27" s="97"/>
      <c r="F27" s="97"/>
      <c r="G27" s="97"/>
    </row>
    <row r="28" spans="1:8" ht="15.75" x14ac:dyDescent="0.25">
      <c r="A28" s="81" t="s">
        <v>3</v>
      </c>
      <c r="B28" s="106" t="s">
        <v>116</v>
      </c>
      <c r="C28" s="106"/>
      <c r="E28" s="82"/>
      <c r="F28" s="82" t="s">
        <v>21</v>
      </c>
    </row>
    <row r="30" spans="1:8" ht="31.5" x14ac:dyDescent="0.25">
      <c r="A30" s="85" t="s">
        <v>12</v>
      </c>
      <c r="B30" s="153">
        <f>$B$7</f>
        <v>45292</v>
      </c>
      <c r="C30" s="154"/>
      <c r="D30" s="153">
        <f>$D$7</f>
        <v>45323</v>
      </c>
      <c r="E30" s="154"/>
      <c r="F30" s="153">
        <f>$F$7</f>
        <v>45352</v>
      </c>
      <c r="G30" s="154"/>
    </row>
    <row r="31" spans="1:8" ht="15.75" x14ac:dyDescent="0.25">
      <c r="A31" s="85" t="s">
        <v>13</v>
      </c>
      <c r="B31" s="158" t="str">
        <f>'BARTOLOMEU-DIR'!B33</f>
        <v>SOROCABA</v>
      </c>
      <c r="C31" s="159"/>
      <c r="D31" s="179" t="str">
        <f>'BARTOLOMEU-DIR'!B71</f>
        <v>SOROCABA</v>
      </c>
      <c r="E31" s="180"/>
      <c r="F31" s="179" t="str">
        <f>'BARTOLOMEU-DIR'!B109</f>
        <v>SOROCABA</v>
      </c>
      <c r="G31" s="180"/>
    </row>
    <row r="32" spans="1:8" ht="15.75" customHeight="1" x14ac:dyDescent="0.25">
      <c r="A32" s="160" t="s">
        <v>14</v>
      </c>
      <c r="B32" s="87" t="str">
        <f>'BARTOLOMEU-DIR'!C33</f>
        <v>BOITUVA</v>
      </c>
      <c r="C32" s="100">
        <f>'BARTOLOMEU-DIR'!C39</f>
        <v>0</v>
      </c>
      <c r="D32" s="100" t="str">
        <f>'BARTOLOMEU-DIR'!C71</f>
        <v>ANGATUBA</v>
      </c>
      <c r="E32" s="100">
        <f>'BARTOLOMEU-DIR'!C77</f>
        <v>0</v>
      </c>
      <c r="F32" s="100" t="str">
        <f>'BARTOLOMEU-DIR'!C109</f>
        <v>CAPÃO BONITO</v>
      </c>
      <c r="G32" s="100">
        <f>'BARTOLOMEU-DIR'!C115</f>
        <v>0</v>
      </c>
    </row>
    <row r="33" spans="1:8" x14ac:dyDescent="0.25">
      <c r="A33" s="160"/>
      <c r="B33" s="89" t="str">
        <f>'BARTOLOMEU-DIR'!C34</f>
        <v>ITAPETININGA</v>
      </c>
      <c r="C33" s="101">
        <f>'BARTOLOMEU-DIR'!C40</f>
        <v>0</v>
      </c>
      <c r="D33" s="101" t="str">
        <f>'BARTOLOMEU-DIR'!C72</f>
        <v>ITARARÉ</v>
      </c>
      <c r="E33" s="101">
        <f>'BARTOLOMEU-DIR'!C78</f>
        <v>0</v>
      </c>
      <c r="F33" s="101" t="str">
        <f>'BARTOLOMEU-DIR'!C110</f>
        <v>ITAPETININGA</v>
      </c>
      <c r="G33" s="101">
        <f>'BARTOLOMEU-DIR'!C116</f>
        <v>0</v>
      </c>
    </row>
    <row r="34" spans="1:8" x14ac:dyDescent="0.25">
      <c r="A34" s="160"/>
      <c r="B34" s="89" t="str">
        <f>'BARTOLOMEU-DIR'!C35</f>
        <v>CONCHAS</v>
      </c>
      <c r="C34" s="101">
        <f>'BARTOLOMEU-DIR'!C41</f>
        <v>0</v>
      </c>
      <c r="D34" s="101" t="str">
        <f>'BARTOLOMEU-DIR'!C73</f>
        <v>TIETE/PORTO FELIZ</v>
      </c>
      <c r="E34" s="101">
        <f>'BARTOLOMEU-DIR'!C79</f>
        <v>0</v>
      </c>
      <c r="F34" s="101" t="str">
        <f>'BARTOLOMEU-DIR'!C111</f>
        <v>CONCHAS</v>
      </c>
      <c r="G34" s="101">
        <f>'BARTOLOMEU-DIR'!C117</f>
        <v>0</v>
      </c>
    </row>
    <row r="35" spans="1:8" x14ac:dyDescent="0.25">
      <c r="A35" s="160"/>
      <c r="B35" s="89" t="str">
        <f>'BARTOLOMEU-DIR'!C36</f>
        <v>ITU</v>
      </c>
      <c r="C35" s="101"/>
      <c r="D35" s="101" t="str">
        <f>'BARTOLOMEU-DIR'!C74</f>
        <v>ITU</v>
      </c>
      <c r="E35" s="101"/>
      <c r="F35" s="101" t="str">
        <f>'BARTOLOMEU-DIR'!C112</f>
        <v>LARANJAL PAULISTA</v>
      </c>
      <c r="G35" s="101"/>
    </row>
    <row r="36" spans="1:8" x14ac:dyDescent="0.25">
      <c r="A36" s="160"/>
      <c r="B36" s="89" t="str">
        <f>'BARTOLOMEU-DIR'!C37</f>
        <v>CAPAO BONITO</v>
      </c>
      <c r="C36" s="101"/>
      <c r="D36" s="101"/>
      <c r="E36" s="101"/>
      <c r="F36" s="101" t="str">
        <f>'BARTOLOMEU-DIR'!C113</f>
        <v>ITAPEVA/ITARARÉ</v>
      </c>
      <c r="G36" s="101"/>
    </row>
    <row r="37" spans="1:8" x14ac:dyDescent="0.25">
      <c r="A37" s="160"/>
      <c r="B37" s="103">
        <f>'BARTOLOMEU-DIR'!C38</f>
        <v>0</v>
      </c>
      <c r="C37" s="102"/>
      <c r="D37" s="102">
        <f>'BARTOLOMEU-DIR'!C76</f>
        <v>0</v>
      </c>
      <c r="E37" s="102"/>
      <c r="F37" s="102" t="str">
        <f>'BARTOLOMEU-DIR'!C114</f>
        <v>VOTORANTIM/IBIUNA</v>
      </c>
      <c r="G37" s="102"/>
    </row>
    <row r="38" spans="1:8" ht="15.75" x14ac:dyDescent="0.25">
      <c r="A38" s="174" t="s">
        <v>8</v>
      </c>
      <c r="B38" s="161" t="str">
        <f>'BARTOLOMEU-DIR'!D33</f>
        <v>VISITA A BASE</v>
      </c>
      <c r="C38" s="155"/>
      <c r="D38" s="162"/>
      <c r="E38" s="163"/>
      <c r="F38" s="155"/>
      <c r="G38" s="164"/>
    </row>
    <row r="39" spans="1:8" ht="15.75" x14ac:dyDescent="0.25">
      <c r="A39" s="175"/>
      <c r="B39" s="161"/>
      <c r="C39" s="155"/>
      <c r="D39" s="161" t="str">
        <f>'BARTOLOMEU-DIR'!D72</f>
        <v>VISITA A BASE</v>
      </c>
      <c r="E39" s="164"/>
      <c r="F39" s="155" t="str">
        <f>'BARTOLOMEU-DIR'!D110</f>
        <v>VISITA A BASE</v>
      </c>
      <c r="G39" s="164"/>
    </row>
    <row r="40" spans="1:8" ht="15.75" x14ac:dyDescent="0.25">
      <c r="A40" s="175"/>
      <c r="B40" s="161"/>
      <c r="C40" s="155"/>
      <c r="D40" s="161"/>
      <c r="E40" s="164"/>
      <c r="F40" s="155"/>
      <c r="G40" s="164"/>
    </row>
    <row r="41" spans="1:8" ht="15.75" x14ac:dyDescent="0.25">
      <c r="A41" s="176"/>
      <c r="B41" s="165"/>
      <c r="C41" s="156"/>
      <c r="D41" s="165"/>
      <c r="E41" s="157"/>
      <c r="F41" s="156"/>
      <c r="G41" s="157"/>
    </row>
    <row r="42" spans="1:8" ht="15.75" x14ac:dyDescent="0.25">
      <c r="A42" s="93" t="s">
        <v>15</v>
      </c>
      <c r="B42" s="144" t="str">
        <f>'BARTOLOMEU-DIR'!E33</f>
        <v>VEICULO SINDICATO</v>
      </c>
      <c r="C42" s="145"/>
      <c r="D42" s="144" t="str">
        <f>'BARTOLOMEU-DIR'!E71</f>
        <v>VEICULO SINDICATO</v>
      </c>
      <c r="E42" s="145"/>
      <c r="F42" s="144" t="str">
        <f>'BARTOLOMEU-DIR'!E109</f>
        <v>VEICULO SINDICATO</v>
      </c>
      <c r="G42" s="145"/>
    </row>
    <row r="43" spans="1:8" ht="15.75" x14ac:dyDescent="0.25">
      <c r="A43" s="94" t="s">
        <v>16</v>
      </c>
      <c r="B43" s="149">
        <f>'BARTOLOMEU-DIR'!H33</f>
        <v>6</v>
      </c>
      <c r="C43" s="150"/>
      <c r="D43" s="149">
        <f>'BARTOLOMEU-DIR'!H71</f>
        <v>6</v>
      </c>
      <c r="E43" s="150"/>
      <c r="F43" s="149">
        <f>'BARTOLOMEU-DIR'!H109</f>
        <v>6</v>
      </c>
      <c r="G43" s="150"/>
      <c r="H43" s="122">
        <f>SUM(B43:G43)</f>
        <v>18</v>
      </c>
    </row>
    <row r="44" spans="1:8" ht="15.75" x14ac:dyDescent="0.25">
      <c r="A44" s="94" t="s">
        <v>17</v>
      </c>
      <c r="B44" s="151">
        <f>'BARTOLOMEU-DIR'!F33</f>
        <v>1750</v>
      </c>
      <c r="C44" s="152"/>
      <c r="D44" s="151">
        <f>'BARTOLOMEU-DIR'!F71</f>
        <v>1900</v>
      </c>
      <c r="E44" s="152"/>
      <c r="F44" s="151">
        <f>'BARTOLOMEU-DIR'!F109</f>
        <v>2250</v>
      </c>
      <c r="G44" s="152"/>
      <c r="H44" s="122">
        <f>SUM(B44:G44)</f>
        <v>5900</v>
      </c>
    </row>
    <row r="45" spans="1:8" ht="31.5" x14ac:dyDescent="0.25">
      <c r="A45" s="95" t="s">
        <v>18</v>
      </c>
      <c r="B45" s="151">
        <f>'BARTOLOMEU-DIR'!G33</f>
        <v>0</v>
      </c>
      <c r="C45" s="152"/>
      <c r="D45" s="151">
        <f>'BARTOLOMEU-DIR'!G109</f>
        <v>0</v>
      </c>
      <c r="E45" s="152"/>
      <c r="F45" s="151">
        <f>'BARTOLOMEU-DIR'!G109</f>
        <v>0</v>
      </c>
      <c r="G45" s="152"/>
      <c r="H45" s="122">
        <f>SUM(B45:G45)</f>
        <v>0</v>
      </c>
    </row>
    <row r="46" spans="1:8" ht="15.75" x14ac:dyDescent="0.25">
      <c r="A46" s="85" t="s">
        <v>19</v>
      </c>
      <c r="B46" s="151">
        <f>SUM(B44:B45)</f>
        <v>1750</v>
      </c>
      <c r="C46" s="152"/>
      <c r="D46" s="151">
        <f>SUM(D44:D45)</f>
        <v>1900</v>
      </c>
      <c r="E46" s="152"/>
      <c r="F46" s="151">
        <f>SUM(F44:F45)</f>
        <v>2250</v>
      </c>
      <c r="G46" s="152"/>
      <c r="H46" s="122">
        <f>SUM(B46:G46)</f>
        <v>5900</v>
      </c>
    </row>
    <row r="47" spans="1:8" ht="15.75" x14ac:dyDescent="0.25">
      <c r="A47" s="96"/>
      <c r="B47" s="97"/>
      <c r="C47" s="97"/>
      <c r="D47" s="97"/>
      <c r="E47" s="97"/>
      <c r="F47" s="97"/>
      <c r="G47" s="97"/>
      <c r="H47" s="122"/>
    </row>
    <row r="48" spans="1:8" ht="15.75" x14ac:dyDescent="0.25">
      <c r="A48" s="96"/>
      <c r="B48" s="97"/>
      <c r="C48" s="97"/>
      <c r="D48" s="97"/>
      <c r="E48" s="97"/>
      <c r="F48" s="97"/>
      <c r="G48" s="97"/>
      <c r="H48" s="122"/>
    </row>
    <row r="49" spans="1:7" ht="15.75" x14ac:dyDescent="0.25">
      <c r="A49" s="96"/>
      <c r="B49" s="97"/>
      <c r="C49" s="97"/>
      <c r="D49" s="97"/>
      <c r="E49" s="97"/>
      <c r="F49" s="97"/>
      <c r="G49" s="97"/>
    </row>
    <row r="50" spans="1:7" ht="15.75" x14ac:dyDescent="0.25">
      <c r="A50" s="81" t="s">
        <v>3</v>
      </c>
      <c r="B50" s="106" t="s">
        <v>25</v>
      </c>
      <c r="C50" s="106"/>
      <c r="E50" s="82"/>
      <c r="F50" s="82" t="s">
        <v>21</v>
      </c>
    </row>
    <row r="52" spans="1:7" ht="31.5" x14ac:dyDescent="0.25">
      <c r="A52" s="85" t="s">
        <v>12</v>
      </c>
      <c r="B52" s="153">
        <f>$B$7</f>
        <v>45292</v>
      </c>
      <c r="C52" s="154"/>
      <c r="D52" s="153">
        <f>$D$7</f>
        <v>45323</v>
      </c>
      <c r="E52" s="154"/>
      <c r="F52" s="153">
        <f>$F$7</f>
        <v>45352</v>
      </c>
      <c r="G52" s="154"/>
    </row>
    <row r="53" spans="1:7" ht="15.75" x14ac:dyDescent="0.25">
      <c r="A53" s="85" t="s">
        <v>13</v>
      </c>
      <c r="B53" s="158" t="str">
        <f>'JOSÉ-DIR'!B33</f>
        <v>SOROCABA</v>
      </c>
      <c r="C53" s="159"/>
      <c r="D53" s="158" t="str">
        <f>'JOSÉ-DIR'!B71</f>
        <v>SOROCABA</v>
      </c>
      <c r="E53" s="159"/>
      <c r="F53" s="158" t="str">
        <f>'JOSÉ-DIR'!B109</f>
        <v>SOROCABA</v>
      </c>
      <c r="G53" s="159"/>
    </row>
    <row r="54" spans="1:7" ht="15" customHeight="1" x14ac:dyDescent="0.25">
      <c r="A54" s="174" t="s">
        <v>14</v>
      </c>
      <c r="B54" s="87" t="str">
        <f>'JOSÉ-DIR'!C33</f>
        <v>SALTO DE PIRAPORA</v>
      </c>
      <c r="C54" s="100">
        <f>'JOSÉ-DIR'!C39</f>
        <v>0</v>
      </c>
      <c r="D54" s="100" t="str">
        <f>'JOSÉ-DIR'!C71</f>
        <v>ITARARE</v>
      </c>
      <c r="E54" s="100">
        <f>'JOSÉ-DIR'!C77</f>
        <v>0</v>
      </c>
      <c r="F54" s="100" t="str">
        <f>'JOSÉ-DIR'!C109</f>
        <v>BOITUVA</v>
      </c>
      <c r="G54" s="100" t="str">
        <f>'JOSÉ-DIR'!C115</f>
        <v>ITU</v>
      </c>
    </row>
    <row r="55" spans="1:7" ht="15" customHeight="1" x14ac:dyDescent="0.25">
      <c r="A55" s="175"/>
      <c r="B55" s="89" t="str">
        <f>'JOSÉ-DIR'!C34</f>
        <v>ITAPETININGA</v>
      </c>
      <c r="C55" s="101">
        <f>'JOSÉ-DIR'!C40</f>
        <v>0</v>
      </c>
      <c r="D55" s="101" t="str">
        <f>'JOSÉ-DIR'!C72</f>
        <v>ALUMINIO</v>
      </c>
      <c r="E55" s="101">
        <f>'JOSÉ-DIR'!C78</f>
        <v>0</v>
      </c>
      <c r="F55" s="101" t="str">
        <f>'JOSÉ-DIR'!C110</f>
        <v>CERQUILHO</v>
      </c>
      <c r="G55" s="101">
        <f>'JOSÉ-DIR'!C116</f>
        <v>0</v>
      </c>
    </row>
    <row r="56" spans="1:7" ht="15" customHeight="1" x14ac:dyDescent="0.25">
      <c r="A56" s="175"/>
      <c r="B56" s="89" t="str">
        <f>'JOSÉ-DIR'!C35</f>
        <v>ITAPEVA</v>
      </c>
      <c r="C56" s="101">
        <f>'JOSÉ-DIR'!C41</f>
        <v>0</v>
      </c>
      <c r="D56" s="101" t="str">
        <f>'JOSÉ-DIR'!C73</f>
        <v>ITU</v>
      </c>
      <c r="E56" s="101">
        <f>'JOSÉ-DIR'!C79</f>
        <v>0</v>
      </c>
      <c r="F56" s="101" t="str">
        <f>'JOSÉ-DIR'!C111</f>
        <v>CONCHAS</v>
      </c>
      <c r="G56" s="101">
        <f>'JOSÉ-DIR'!C117</f>
        <v>0</v>
      </c>
    </row>
    <row r="57" spans="1:7" ht="15" customHeight="1" x14ac:dyDescent="0.25">
      <c r="A57" s="175"/>
      <c r="B57" s="89" t="str">
        <f>'JOSÉ-DIR'!C36</f>
        <v>PIEDADE</v>
      </c>
      <c r="C57" s="101"/>
      <c r="D57" s="101" t="str">
        <f>'JOSÉ-DIR'!C74</f>
        <v>CONCHAS</v>
      </c>
      <c r="E57" s="101"/>
      <c r="F57" s="101" t="str">
        <f>'JOSÉ-DIR'!C112</f>
        <v>TATUI</v>
      </c>
      <c r="G57" s="101"/>
    </row>
    <row r="58" spans="1:7" ht="15" customHeight="1" x14ac:dyDescent="0.25">
      <c r="A58" s="175"/>
      <c r="B58" s="89" t="str">
        <f>'JOSÉ-DIR'!C37</f>
        <v>LARANJAL PAULISTA</v>
      </c>
      <c r="C58" s="101"/>
      <c r="D58" s="101" t="str">
        <f>'JOSÉ-DIR'!C75</f>
        <v>PILAR DO SUL</v>
      </c>
      <c r="E58" s="101"/>
      <c r="F58" s="101" t="str">
        <f>'JOSÉ-DIR'!C113</f>
        <v>IPERÓ</v>
      </c>
      <c r="G58" s="101"/>
    </row>
    <row r="59" spans="1:7" ht="15.75" customHeight="1" x14ac:dyDescent="0.25">
      <c r="A59" s="176"/>
      <c r="B59" s="103">
        <f>'JOSÉ-DIR'!C38</f>
        <v>0</v>
      </c>
      <c r="C59" s="102"/>
      <c r="D59" s="102"/>
      <c r="E59" s="102"/>
      <c r="F59" s="102" t="str">
        <f>'JOSÉ-DIR'!C114</f>
        <v>LARANJAL PAULISTA</v>
      </c>
      <c r="G59" s="102"/>
    </row>
    <row r="60" spans="1:7" ht="15.75" x14ac:dyDescent="0.25">
      <c r="A60" s="160" t="s">
        <v>8</v>
      </c>
      <c r="B60" s="161"/>
      <c r="C60" s="164"/>
      <c r="D60" s="155" t="str">
        <f>'JOSÉ-DIR'!D71</f>
        <v>VISITA A BASE</v>
      </c>
      <c r="E60" s="164"/>
      <c r="F60" s="155"/>
      <c r="G60" s="164"/>
    </row>
    <row r="61" spans="1:7" ht="15.75" x14ac:dyDescent="0.25">
      <c r="A61" s="160"/>
      <c r="B61" s="161" t="str">
        <f>'JOSÉ-DIR'!D34</f>
        <v>VISITA A BASE</v>
      </c>
      <c r="C61" s="164"/>
      <c r="D61" s="155" t="str">
        <f>'JOSÉ-DIR'!D72</f>
        <v>VISITA A BASE</v>
      </c>
      <c r="E61" s="164"/>
      <c r="F61" s="155" t="str">
        <f>'JOSÉ-DIR'!D110</f>
        <v>VISITA A BASE</v>
      </c>
      <c r="G61" s="164"/>
    </row>
    <row r="62" spans="1:7" ht="15.75" x14ac:dyDescent="0.25">
      <c r="A62" s="160"/>
      <c r="B62" s="161" t="str">
        <f>'JOSÉ-DIR'!D35</f>
        <v>TRABALHO DE BASE</v>
      </c>
      <c r="C62" s="164"/>
      <c r="D62" s="155"/>
      <c r="E62" s="164"/>
      <c r="F62" s="155"/>
      <c r="G62" s="164"/>
    </row>
    <row r="63" spans="1:7" ht="15.75" x14ac:dyDescent="0.25">
      <c r="A63" s="160"/>
      <c r="B63" s="165"/>
      <c r="C63" s="157"/>
      <c r="D63" s="156"/>
      <c r="E63" s="157"/>
      <c r="F63" s="156"/>
      <c r="G63" s="157"/>
    </row>
    <row r="64" spans="1:7" ht="15.75" x14ac:dyDescent="0.25">
      <c r="A64" s="93" t="s">
        <v>15</v>
      </c>
      <c r="B64" s="144" t="str">
        <f>'JOSÉ-DIR'!E33</f>
        <v>VEICULO SINDICATO</v>
      </c>
      <c r="C64" s="145"/>
      <c r="D64" s="144" t="str">
        <f>'JOSÉ-DIR'!E71</f>
        <v>VEICULO SINDICATO</v>
      </c>
      <c r="E64" s="145"/>
      <c r="F64" s="144" t="str">
        <f>'JOSÉ-DIR'!E109</f>
        <v>VEICULO SINDICATO</v>
      </c>
      <c r="G64" s="145"/>
    </row>
    <row r="65" spans="1:8" ht="15.75" x14ac:dyDescent="0.25">
      <c r="A65" s="94" t="s">
        <v>16</v>
      </c>
      <c r="B65" s="144">
        <f>'JOSÉ-DIR'!H33</f>
        <v>5</v>
      </c>
      <c r="C65" s="145"/>
      <c r="D65" s="144">
        <f>'JOSÉ-DIR'!H71</f>
        <v>6</v>
      </c>
      <c r="E65" s="145"/>
      <c r="F65" s="144">
        <f>'JOSÉ-DIR'!H109</f>
        <v>7</v>
      </c>
      <c r="G65" s="145"/>
      <c r="H65" s="122">
        <f>SUM(B65:G65)</f>
        <v>18</v>
      </c>
    </row>
    <row r="66" spans="1:8" ht="15.75" x14ac:dyDescent="0.25">
      <c r="A66" s="94" t="s">
        <v>17</v>
      </c>
      <c r="B66" s="151">
        <f>'JOSÉ-DIR'!F33</f>
        <v>1750</v>
      </c>
      <c r="C66" s="152"/>
      <c r="D66" s="151">
        <f>'JOSÉ-DIR'!F71</f>
        <v>2000</v>
      </c>
      <c r="E66" s="152"/>
      <c r="F66" s="151">
        <f>'JOSÉ-DIR'!F109</f>
        <v>2400</v>
      </c>
      <c r="G66" s="152"/>
      <c r="H66" s="122">
        <f>SUM(B66:G66)</f>
        <v>6150</v>
      </c>
    </row>
    <row r="67" spans="1:8" ht="31.5" x14ac:dyDescent="0.25">
      <c r="A67" s="95" t="s">
        <v>18</v>
      </c>
      <c r="B67" s="151">
        <f>'JOSÉ-DIR'!G33</f>
        <v>152.94</v>
      </c>
      <c r="C67" s="152"/>
      <c r="D67" s="151">
        <f>'JOSÉ-DIR'!G71</f>
        <v>0</v>
      </c>
      <c r="E67" s="152"/>
      <c r="F67" s="151">
        <f>'JOSÉ-DIR'!G109</f>
        <v>0</v>
      </c>
      <c r="G67" s="152"/>
      <c r="H67" s="122">
        <f>SUM(B67:G67)</f>
        <v>152.94</v>
      </c>
    </row>
    <row r="68" spans="1:8" ht="15.75" x14ac:dyDescent="0.25">
      <c r="A68" s="85" t="s">
        <v>19</v>
      </c>
      <c r="B68" s="151">
        <f>SUM(B66:B67)</f>
        <v>1902.94</v>
      </c>
      <c r="C68" s="152"/>
      <c r="D68" s="151">
        <f>SUM(D66:D67)</f>
        <v>2000</v>
      </c>
      <c r="E68" s="152"/>
      <c r="F68" s="151">
        <f>SUM(F66:F67)</f>
        <v>2400</v>
      </c>
      <c r="G68" s="152"/>
      <c r="H68" s="122">
        <f>SUM(B68:G68)</f>
        <v>6302.9400000000005</v>
      </c>
    </row>
    <row r="69" spans="1:8" ht="15.75" x14ac:dyDescent="0.25">
      <c r="A69" s="96"/>
      <c r="B69" s="97"/>
      <c r="C69" s="97"/>
      <c r="D69" s="97"/>
      <c r="E69" s="97"/>
      <c r="F69" s="97"/>
      <c r="G69" s="97"/>
      <c r="H69" s="122"/>
    </row>
    <row r="70" spans="1:8" ht="15.75" x14ac:dyDescent="0.25">
      <c r="A70" s="96"/>
      <c r="B70" s="97"/>
      <c r="C70" s="97"/>
      <c r="D70" s="97"/>
      <c r="E70" s="97"/>
      <c r="F70" s="97"/>
      <c r="G70" s="97"/>
      <c r="H70" s="122"/>
    </row>
    <row r="71" spans="1:8" ht="15.75" x14ac:dyDescent="0.25">
      <c r="A71" s="96"/>
      <c r="B71" s="97"/>
      <c r="C71" s="97"/>
      <c r="D71" s="97"/>
      <c r="E71" s="97"/>
      <c r="F71" s="97"/>
      <c r="G71" s="97"/>
    </row>
    <row r="72" spans="1:8" ht="15.75" x14ac:dyDescent="0.25">
      <c r="A72" s="81" t="s">
        <v>3</v>
      </c>
      <c r="B72" s="106" t="s">
        <v>26</v>
      </c>
      <c r="C72" s="106"/>
      <c r="E72" s="82"/>
      <c r="F72" s="82" t="s">
        <v>21</v>
      </c>
    </row>
    <row r="74" spans="1:8" ht="31.5" x14ac:dyDescent="0.25">
      <c r="A74" s="85" t="s">
        <v>12</v>
      </c>
      <c r="B74" s="153">
        <f>$B$7</f>
        <v>45292</v>
      </c>
      <c r="C74" s="154"/>
      <c r="D74" s="153">
        <f>$D$7</f>
        <v>45323</v>
      </c>
      <c r="E74" s="154"/>
      <c r="F74" s="153">
        <f>$F$7</f>
        <v>45352</v>
      </c>
      <c r="G74" s="154"/>
    </row>
    <row r="75" spans="1:8" ht="15.75" x14ac:dyDescent="0.25">
      <c r="A75" s="85" t="s">
        <v>13</v>
      </c>
      <c r="B75" s="149" t="str">
        <f>'NILTON-DIR'!B33</f>
        <v>SOROCABA</v>
      </c>
      <c r="C75" s="150"/>
      <c r="D75" s="149" t="str">
        <f>'NILTON-DIR'!B71</f>
        <v>SOROCABA</v>
      </c>
      <c r="E75" s="150"/>
      <c r="F75" s="149" t="str">
        <f>'NILTON-DIR'!B109</f>
        <v>SOROCABA</v>
      </c>
      <c r="G75" s="150"/>
    </row>
    <row r="76" spans="1:8" x14ac:dyDescent="0.25">
      <c r="A76" s="167" t="s">
        <v>14</v>
      </c>
      <c r="B76" s="98" t="str">
        <f>'NILTON-DIR'!C33</f>
        <v>ITAPETININGA</v>
      </c>
      <c r="C76" s="98"/>
      <c r="D76" s="98"/>
      <c r="E76" s="98">
        <f>'NILTON-DIR'!C77</f>
        <v>0</v>
      </c>
      <c r="F76" s="98" t="s">
        <v>66</v>
      </c>
      <c r="G76" s="99">
        <v>0</v>
      </c>
    </row>
    <row r="77" spans="1:8" x14ac:dyDescent="0.25">
      <c r="A77" s="167"/>
      <c r="B77" s="90" t="str">
        <f>'NILTON-DIR'!C34</f>
        <v>ITAPETININGA</v>
      </c>
      <c r="C77" s="90">
        <f>'NILTON-DIR'!C40</f>
        <v>0</v>
      </c>
      <c r="D77" s="90" t="str">
        <f>'NILTON-DIR'!C72</f>
        <v>JUNDIAI</v>
      </c>
      <c r="E77" s="90">
        <f>'NILTON-DIR'!C78</f>
        <v>0</v>
      </c>
      <c r="F77" s="90" t="str">
        <f>'NILTON-DIR'!C110</f>
        <v>PIEDADE</v>
      </c>
      <c r="G77" s="91">
        <f>'NILTON-DIR'!C116</f>
        <v>0</v>
      </c>
    </row>
    <row r="78" spans="1:8" x14ac:dyDescent="0.25">
      <c r="A78" s="167"/>
      <c r="B78" s="90" t="str">
        <f>'NILTON-DIR'!C35</f>
        <v>SÃO PAULO</v>
      </c>
      <c r="C78" s="90">
        <f>'NILTON-DIR'!C41</f>
        <v>0</v>
      </c>
      <c r="D78" s="90" t="str">
        <f>'NILTON-DIR'!C73</f>
        <v>SÃO PAULO</v>
      </c>
      <c r="E78" s="90">
        <f>'NILTON-DIR'!C79</f>
        <v>0</v>
      </c>
      <c r="F78" s="90" t="str">
        <f>'NILTON-DIR'!C111</f>
        <v>SALTO DE PIRAPORA</v>
      </c>
      <c r="G78" s="91">
        <f>'NILTON-DIR'!C117</f>
        <v>0</v>
      </c>
    </row>
    <row r="79" spans="1:8" x14ac:dyDescent="0.25">
      <c r="A79" s="167"/>
      <c r="B79" s="90"/>
      <c r="C79" s="90"/>
      <c r="D79" s="90" t="str">
        <f>'NILTON-DIR'!C74</f>
        <v>SÃO PAULO</v>
      </c>
      <c r="E79" s="90"/>
      <c r="F79" s="90" t="str">
        <f>'NILTON-DIR'!C112</f>
        <v>VOTORANTIM/PIEDADE</v>
      </c>
      <c r="G79" s="91"/>
    </row>
    <row r="80" spans="1:8" x14ac:dyDescent="0.25">
      <c r="A80" s="167"/>
      <c r="B80" s="90" t="str">
        <f>'NILTON-DIR'!C37</f>
        <v>CAPAO BONITO</v>
      </c>
      <c r="C80" s="90"/>
      <c r="D80" s="90" t="str">
        <f>'NILTON-DIR'!C75</f>
        <v>PIEDADE</v>
      </c>
      <c r="E80" s="90"/>
      <c r="F80" s="90"/>
      <c r="G80" s="91"/>
    </row>
    <row r="81" spans="1:8" x14ac:dyDescent="0.25">
      <c r="A81" s="167"/>
      <c r="B81" s="121"/>
      <c r="C81" s="121"/>
      <c r="D81" s="121" t="str">
        <f>'NILTON-DIR'!C76</f>
        <v>SÃO PAULO</v>
      </c>
      <c r="E81" s="121"/>
      <c r="F81" s="121"/>
      <c r="G81" s="92"/>
    </row>
    <row r="82" spans="1:8" ht="15.75" x14ac:dyDescent="0.25">
      <c r="A82" s="160" t="s">
        <v>8</v>
      </c>
      <c r="B82" s="168" t="str">
        <f>'NILTON-DIR'!D33</f>
        <v>VISITA A BASE</v>
      </c>
      <c r="C82" s="169"/>
      <c r="D82" s="168" t="str">
        <f>'NILTON-DIR'!D71</f>
        <v>RETORNO DE REUNIAO</v>
      </c>
      <c r="E82" s="169"/>
      <c r="F82" s="168" t="str">
        <f>'NILTON-DIR'!D109</f>
        <v>VISITA A BASE</v>
      </c>
      <c r="G82" s="170"/>
    </row>
    <row r="83" spans="1:8" ht="15.75" x14ac:dyDescent="0.25">
      <c r="A83" s="160"/>
      <c r="B83" s="146" t="str">
        <f>'NILTON-DIR'!D34</f>
        <v>VISITA A BASE</v>
      </c>
      <c r="C83" s="147"/>
      <c r="D83" s="146" t="str">
        <f>'NILTON-DIR'!D72</f>
        <v>REUNIÃO SINDICAL</v>
      </c>
      <c r="E83" s="147"/>
      <c r="F83" s="146" t="str">
        <f>'NILTON-DIR'!D110</f>
        <v>TRABALHO DE BASE</v>
      </c>
      <c r="G83" s="148"/>
    </row>
    <row r="84" spans="1:8" ht="15.75" x14ac:dyDescent="0.25">
      <c r="A84" s="160"/>
      <c r="B84" s="146" t="str">
        <f>'NILTON-DIR'!D35</f>
        <v>REUNIÃO SINDICAL</v>
      </c>
      <c r="C84" s="147"/>
      <c r="D84" s="146" t="str">
        <f>'NILTON-DIR'!D73</f>
        <v>FEDERAÇÃO</v>
      </c>
      <c r="E84" s="147"/>
      <c r="F84" s="146" t="str">
        <f>'NILTON-DIR'!D111</f>
        <v>TRABALHO DE BASE</v>
      </c>
      <c r="G84" s="148"/>
    </row>
    <row r="85" spans="1:8" ht="15.75" x14ac:dyDescent="0.25">
      <c r="A85" s="160"/>
      <c r="B85" s="171" t="str">
        <f>'NILTON-DIR'!D36</f>
        <v>SERVIÇOS DIVERSOS</v>
      </c>
      <c r="C85" s="172"/>
      <c r="D85" s="171" t="str">
        <f>'NILTON-DIR'!D74</f>
        <v>SERVIÇOS DIVERSOS</v>
      </c>
      <c r="E85" s="172"/>
      <c r="F85" s="171"/>
      <c r="G85" s="173"/>
    </row>
    <row r="86" spans="1:8" ht="15.75" x14ac:dyDescent="0.25">
      <c r="A86" s="93" t="s">
        <v>15</v>
      </c>
      <c r="B86" s="144" t="str">
        <f>'NILTON-DIR'!E33</f>
        <v>VEICULO SINDICATO</v>
      </c>
      <c r="C86" s="145"/>
      <c r="D86" s="144" t="str">
        <f>'NILTON-DIR'!E71</f>
        <v>VEICULO SINDICATO</v>
      </c>
      <c r="E86" s="145"/>
      <c r="F86" s="144" t="str">
        <f>'NILTON-DIR'!E109</f>
        <v>VEICULO SINDICATO</v>
      </c>
      <c r="G86" s="145"/>
    </row>
    <row r="87" spans="1:8" ht="15.75" x14ac:dyDescent="0.25">
      <c r="A87" s="94" t="s">
        <v>16</v>
      </c>
      <c r="B87" s="144">
        <f>'NILTON-DIR'!H33</f>
        <v>5</v>
      </c>
      <c r="C87" s="145"/>
      <c r="D87" s="149">
        <f>'NILTON-DIR'!H71</f>
        <v>6</v>
      </c>
      <c r="E87" s="150"/>
      <c r="F87" s="149">
        <f>'NILTON-DIR'!H109</f>
        <v>7</v>
      </c>
      <c r="G87" s="150"/>
      <c r="H87" s="122">
        <f>SUM(B87:G87)</f>
        <v>18</v>
      </c>
    </row>
    <row r="88" spans="1:8" ht="15.75" x14ac:dyDescent="0.25">
      <c r="A88" s="94" t="s">
        <v>17</v>
      </c>
      <c r="B88" s="151">
        <f>'NILTON-DIR'!F33</f>
        <v>1800</v>
      </c>
      <c r="C88" s="152"/>
      <c r="D88" s="151">
        <f>'NILTON-DIR'!F71</f>
        <v>2050</v>
      </c>
      <c r="E88" s="152"/>
      <c r="F88" s="151">
        <f>'NILTON-DIR'!F109</f>
        <v>2300</v>
      </c>
      <c r="G88" s="152"/>
      <c r="H88" s="122">
        <f>SUM(B88:G88)</f>
        <v>6150</v>
      </c>
    </row>
    <row r="89" spans="1:8" ht="31.5" x14ac:dyDescent="0.25">
      <c r="A89" s="95" t="s">
        <v>18</v>
      </c>
      <c r="B89" s="151">
        <f>'NILTON-DIR'!G33</f>
        <v>0</v>
      </c>
      <c r="C89" s="152"/>
      <c r="D89" s="151">
        <f>'NILTON-DIR'!G71</f>
        <v>0</v>
      </c>
      <c r="E89" s="152"/>
      <c r="F89" s="151">
        <f>'NILTON-DIR'!G109</f>
        <v>0</v>
      </c>
      <c r="G89" s="152"/>
      <c r="H89" s="122">
        <f>SUM(B89:G89)</f>
        <v>0</v>
      </c>
    </row>
    <row r="90" spans="1:8" ht="15.75" x14ac:dyDescent="0.25">
      <c r="A90" s="85" t="s">
        <v>19</v>
      </c>
      <c r="B90" s="151">
        <f>SUM(B88:B89)</f>
        <v>1800</v>
      </c>
      <c r="C90" s="152"/>
      <c r="D90" s="151">
        <f>SUM(D88:D89)</f>
        <v>2050</v>
      </c>
      <c r="E90" s="152"/>
      <c r="F90" s="151">
        <f>SUM(F88:F89)</f>
        <v>2300</v>
      </c>
      <c r="G90" s="152"/>
      <c r="H90" s="122">
        <f>SUM(B90:G90)</f>
        <v>6150</v>
      </c>
    </row>
    <row r="91" spans="1:8" ht="15.75" x14ac:dyDescent="0.25">
      <c r="A91" s="96"/>
      <c r="B91" s="97"/>
      <c r="C91" s="97"/>
      <c r="D91" s="97"/>
      <c r="E91" s="97"/>
      <c r="F91" s="97"/>
      <c r="G91" s="97"/>
      <c r="H91" s="122"/>
    </row>
    <row r="92" spans="1:8" ht="15.75" x14ac:dyDescent="0.25">
      <c r="A92" s="96"/>
      <c r="B92" s="97"/>
      <c r="C92" s="97"/>
      <c r="D92" s="97"/>
      <c r="E92" s="97"/>
      <c r="F92" s="97"/>
      <c r="G92" s="97"/>
      <c r="H92" s="122"/>
    </row>
    <row r="93" spans="1:8" ht="15.75" x14ac:dyDescent="0.25">
      <c r="A93" s="96"/>
      <c r="B93" s="97"/>
      <c r="C93" s="97"/>
      <c r="D93" s="97"/>
      <c r="E93" s="97"/>
      <c r="F93" s="97"/>
      <c r="G93" s="97"/>
      <c r="H93" s="122"/>
    </row>
    <row r="94" spans="1:8" ht="15.75" x14ac:dyDescent="0.25">
      <c r="A94" s="81" t="s">
        <v>3</v>
      </c>
      <c r="B94" s="106" t="s">
        <v>31</v>
      </c>
      <c r="F94" s="82" t="s">
        <v>21</v>
      </c>
      <c r="H94" s="122"/>
    </row>
    <row r="95" spans="1:8" x14ac:dyDescent="0.25">
      <c r="H95" s="122"/>
    </row>
    <row r="96" spans="1:8" ht="31.5" x14ac:dyDescent="0.25">
      <c r="A96" s="85" t="s">
        <v>12</v>
      </c>
      <c r="B96" s="153">
        <f>$B$7</f>
        <v>45292</v>
      </c>
      <c r="C96" s="154"/>
      <c r="D96" s="153">
        <f>$D$7</f>
        <v>45323</v>
      </c>
      <c r="E96" s="154"/>
      <c r="F96" s="153">
        <f>$F$7</f>
        <v>45352</v>
      </c>
      <c r="G96" s="154"/>
      <c r="H96" s="122"/>
    </row>
    <row r="97" spans="1:8" ht="15.75" x14ac:dyDescent="0.25">
      <c r="A97" s="85" t="s">
        <v>13</v>
      </c>
      <c r="B97" s="179" t="str">
        <f>'WILLIAM-DIR'!B33</f>
        <v>SOROCABA</v>
      </c>
      <c r="C97" s="180"/>
      <c r="D97" s="179" t="str">
        <f>'WILLIAM-DIR'!B71</f>
        <v>SOROCABA</v>
      </c>
      <c r="E97" s="180"/>
      <c r="F97" s="179" t="str">
        <f>'WILLIAM-DIR'!B109</f>
        <v>SOROCABA</v>
      </c>
      <c r="G97" s="180"/>
      <c r="H97" s="122"/>
    </row>
    <row r="98" spans="1:8" x14ac:dyDescent="0.25">
      <c r="A98" s="160" t="s">
        <v>14</v>
      </c>
      <c r="B98" s="99" t="str">
        <f>'WILLIAM-DIR'!C33</f>
        <v>BOITUVA</v>
      </c>
      <c r="C98" s="99">
        <f>'WILLIAM-DIR'!C39</f>
        <v>0</v>
      </c>
      <c r="D98" s="99" t="str">
        <f>'WILLIAM-DIR'!C71</f>
        <v>CERQUILHO/BOITUVA</v>
      </c>
      <c r="E98" s="99">
        <f>'WILLIAM-DIR'!C77</f>
        <v>0</v>
      </c>
      <c r="F98" s="99" t="str">
        <f>'WILLIAM-DIR'!C109</f>
        <v>ITU</v>
      </c>
      <c r="G98" s="99">
        <f>'WILLIAM-DIR'!C115</f>
        <v>0</v>
      </c>
      <c r="H98" s="122"/>
    </row>
    <row r="99" spans="1:8" x14ac:dyDescent="0.25">
      <c r="A99" s="160"/>
      <c r="B99" s="91" t="str">
        <f>'WILLIAM-DIR'!C34</f>
        <v>SALTO DE PIRAPORA</v>
      </c>
      <c r="C99" s="91">
        <f>'WILLIAM-DIR'!C40</f>
        <v>0</v>
      </c>
      <c r="D99" s="91" t="str">
        <f>'WILLIAM-DIR'!C72</f>
        <v>TIETE/PORTO FELIZ</v>
      </c>
      <c r="E99" s="91">
        <f>'WILLIAM-DIR'!C78</f>
        <v>0</v>
      </c>
      <c r="F99" s="91" t="str">
        <f>'WILLIAM-DIR'!C110</f>
        <v>ITAPETININGA</v>
      </c>
      <c r="G99" s="91">
        <f>'WILLIAM-DIR'!C116</f>
        <v>0</v>
      </c>
      <c r="H99" s="122"/>
    </row>
    <row r="100" spans="1:8" x14ac:dyDescent="0.25">
      <c r="A100" s="160"/>
      <c r="B100" s="91" t="str">
        <f>'WILLIAM-DIR'!C35</f>
        <v>ITU</v>
      </c>
      <c r="C100" s="91">
        <f>'WILLIAM-DIR'!C41</f>
        <v>0</v>
      </c>
      <c r="D100" s="91" t="str">
        <f>'WILLIAM-DIR'!C73</f>
        <v>PIEDADE</v>
      </c>
      <c r="E100" s="91">
        <f>'WILLIAM-DIR'!C79</f>
        <v>0</v>
      </c>
      <c r="F100" s="91" t="str">
        <f>'WILLIAM-DIR'!C111</f>
        <v>LARANJAL PAULISTA</v>
      </c>
      <c r="G100" s="91">
        <f>'WILLIAM-DIR'!C117</f>
        <v>0</v>
      </c>
      <c r="H100" s="122"/>
    </row>
    <row r="101" spans="1:8" x14ac:dyDescent="0.25">
      <c r="A101" s="160"/>
      <c r="B101" s="91" t="str">
        <f>'WILLIAM-DIR'!C36</f>
        <v>PIEDADE</v>
      </c>
      <c r="C101" s="91"/>
      <c r="D101" s="91" t="str">
        <f>'WILLIAM-DIR'!C74</f>
        <v>VOTORANTIM/SALTO DE PIRAPORA</v>
      </c>
      <c r="E101" s="91"/>
      <c r="F101" s="91">
        <f>'WILLIAM-DIR'!C112</f>
        <v>0</v>
      </c>
      <c r="G101" s="91"/>
      <c r="H101" s="122"/>
    </row>
    <row r="102" spans="1:8" x14ac:dyDescent="0.25">
      <c r="A102" s="160"/>
      <c r="B102" s="91">
        <f>'WILLIAM-DIR'!C37</f>
        <v>0</v>
      </c>
      <c r="C102" s="91"/>
      <c r="D102" s="91">
        <f>'WILLIAM-DIR'!C75</f>
        <v>0</v>
      </c>
      <c r="E102" s="91"/>
      <c r="F102" s="91">
        <f>'WILLIAM-DIR'!C113</f>
        <v>0</v>
      </c>
      <c r="G102" s="91"/>
      <c r="H102" s="122"/>
    </row>
    <row r="103" spans="1:8" x14ac:dyDescent="0.25">
      <c r="A103" s="160"/>
      <c r="B103" s="92">
        <f>'WILLIAM-DIR'!C38</f>
        <v>0</v>
      </c>
      <c r="C103" s="92"/>
      <c r="D103" s="92">
        <f>'WILLIAM-DIR'!C76</f>
        <v>0</v>
      </c>
      <c r="E103" s="92"/>
      <c r="F103" s="92">
        <f>'WILLIAM-DIR'!C114</f>
        <v>0</v>
      </c>
      <c r="G103" s="92"/>
      <c r="H103" s="122"/>
    </row>
    <row r="104" spans="1:8" ht="15.75" x14ac:dyDescent="0.25">
      <c r="A104" s="160" t="s">
        <v>8</v>
      </c>
      <c r="B104" s="168"/>
      <c r="C104" s="170"/>
      <c r="D104" s="168"/>
      <c r="E104" s="170"/>
      <c r="F104" s="168"/>
      <c r="G104" s="170"/>
      <c r="H104" s="122"/>
    </row>
    <row r="105" spans="1:8" ht="15.75" x14ac:dyDescent="0.25">
      <c r="A105" s="160"/>
      <c r="B105" s="146" t="str">
        <f>'WILLIAM-DIR'!D34</f>
        <v>VISITA A BASE</v>
      </c>
      <c r="C105" s="148"/>
      <c r="D105" s="146" t="str">
        <f>'WILLIAM-DIR'!D72</f>
        <v>VISITA A BASE</v>
      </c>
      <c r="E105" s="148"/>
      <c r="F105" s="146" t="str">
        <f>'WILLIAM-DIR'!D110</f>
        <v>VISITA A BASE</v>
      </c>
      <c r="G105" s="148"/>
      <c r="H105" s="122"/>
    </row>
    <row r="106" spans="1:8" ht="15.75" x14ac:dyDescent="0.25">
      <c r="A106" s="160"/>
      <c r="B106" s="146"/>
      <c r="C106" s="148"/>
      <c r="D106" s="146"/>
      <c r="E106" s="148"/>
      <c r="F106" s="146"/>
      <c r="G106" s="148"/>
    </row>
    <row r="107" spans="1:8" ht="15.75" x14ac:dyDescent="0.25">
      <c r="A107" s="160"/>
      <c r="B107" s="171" t="str">
        <f>'WILLIAM-DIR'!D36</f>
        <v>VISITA A BASE</v>
      </c>
      <c r="C107" s="173"/>
      <c r="D107" s="171"/>
      <c r="E107" s="173"/>
      <c r="F107" s="171"/>
      <c r="G107" s="173"/>
    </row>
    <row r="108" spans="1:8" ht="15.75" x14ac:dyDescent="0.25">
      <c r="A108" s="93" t="s">
        <v>15</v>
      </c>
      <c r="B108" s="179" t="str">
        <f>'WILLIAM-DIR'!E33</f>
        <v>VEICULO SINDICATO</v>
      </c>
      <c r="C108" s="180"/>
      <c r="D108" s="179" t="str">
        <f>'WILLIAM-DIR'!E71</f>
        <v>VEICULO SINDICATO</v>
      </c>
      <c r="E108" s="180"/>
      <c r="F108" s="179" t="str">
        <f>'WILLIAM-DIR'!E109</f>
        <v>VEICULO SINDICATO</v>
      </c>
      <c r="G108" s="180"/>
    </row>
    <row r="109" spans="1:8" ht="15.75" x14ac:dyDescent="0.25">
      <c r="A109" s="94" t="s">
        <v>16</v>
      </c>
      <c r="B109" s="149">
        <f>'WILLIAM-DIR'!H33</f>
        <v>4</v>
      </c>
      <c r="C109" s="150"/>
      <c r="D109" s="149">
        <f>'WILLIAM-DIR'!H71</f>
        <v>4</v>
      </c>
      <c r="E109" s="150"/>
      <c r="F109" s="149">
        <f>'WILLIAM-DIR'!H109</f>
        <v>3</v>
      </c>
      <c r="G109" s="150"/>
    </row>
    <row r="110" spans="1:8" ht="15.75" x14ac:dyDescent="0.25">
      <c r="A110" s="94" t="s">
        <v>17</v>
      </c>
      <c r="B110" s="151">
        <f>'WILLIAM-DIR'!F33</f>
        <v>1200</v>
      </c>
      <c r="C110" s="152"/>
      <c r="D110" s="151">
        <f>'WILLIAM-DIR'!F71</f>
        <v>1400</v>
      </c>
      <c r="E110" s="152"/>
      <c r="F110" s="151">
        <f>'WILLIAM-DIR'!F109</f>
        <v>1050</v>
      </c>
      <c r="G110" s="152"/>
    </row>
    <row r="111" spans="1:8" ht="31.5" x14ac:dyDescent="0.25">
      <c r="A111" s="95" t="s">
        <v>18</v>
      </c>
      <c r="B111" s="151">
        <f>'WILLIAM-DIR'!G33</f>
        <v>0</v>
      </c>
      <c r="C111" s="152"/>
      <c r="D111" s="151">
        <f>'WILLIAM-DIR'!G71</f>
        <v>0</v>
      </c>
      <c r="E111" s="152"/>
      <c r="F111" s="151">
        <f>'WILLIAM-DIR'!G109</f>
        <v>0</v>
      </c>
      <c r="G111" s="152"/>
    </row>
    <row r="112" spans="1:8" ht="15.75" x14ac:dyDescent="0.25">
      <c r="A112" s="85" t="s">
        <v>19</v>
      </c>
      <c r="B112" s="151">
        <f>SUM(B110:B111)</f>
        <v>1200</v>
      </c>
      <c r="C112" s="152"/>
      <c r="D112" s="151">
        <f>SUM(D110:D111)</f>
        <v>1400</v>
      </c>
      <c r="E112" s="152"/>
      <c r="F112" s="151">
        <f>SUM(F110:F111)</f>
        <v>1050</v>
      </c>
      <c r="G112" s="152"/>
    </row>
    <row r="113" spans="1:7" ht="15.75" x14ac:dyDescent="0.25">
      <c r="A113" s="96"/>
      <c r="B113" s="97"/>
      <c r="C113" s="97"/>
      <c r="D113" s="97"/>
      <c r="E113" s="97"/>
      <c r="F113" s="97"/>
      <c r="G113" s="97"/>
    </row>
    <row r="114" spans="1:7" ht="15.75" x14ac:dyDescent="0.25">
      <c r="A114" s="96"/>
      <c r="B114" s="97"/>
      <c r="C114" s="97"/>
      <c r="D114" s="97"/>
      <c r="E114" s="97"/>
      <c r="F114" s="97"/>
      <c r="G114" s="97"/>
    </row>
    <row r="115" spans="1:7" ht="15.75" x14ac:dyDescent="0.25">
      <c r="A115" s="96"/>
      <c r="B115" s="97"/>
      <c r="C115" s="97"/>
      <c r="D115" s="97"/>
      <c r="E115" s="97"/>
      <c r="F115" s="97"/>
      <c r="G115" s="97"/>
    </row>
    <row r="116" spans="1:7" ht="15.75" x14ac:dyDescent="0.25">
      <c r="A116" s="81" t="s">
        <v>3</v>
      </c>
      <c r="B116" s="106" t="s">
        <v>27</v>
      </c>
      <c r="C116" s="106"/>
      <c r="E116" s="82"/>
      <c r="F116" s="82" t="s">
        <v>22</v>
      </c>
    </row>
    <row r="118" spans="1:7" ht="31.5" x14ac:dyDescent="0.25">
      <c r="A118" s="85" t="s">
        <v>12</v>
      </c>
      <c r="B118" s="153">
        <f>$B$7</f>
        <v>45292</v>
      </c>
      <c r="C118" s="154"/>
      <c r="D118" s="153">
        <f>$D$7</f>
        <v>45323</v>
      </c>
      <c r="E118" s="154"/>
      <c r="F118" s="153">
        <f>$F$7</f>
        <v>45352</v>
      </c>
      <c r="G118" s="154"/>
    </row>
    <row r="119" spans="1:7" ht="15.75" x14ac:dyDescent="0.25">
      <c r="A119" s="85" t="s">
        <v>13</v>
      </c>
      <c r="B119" s="149" t="str">
        <f>'ORLANDO-TES'!B33</f>
        <v>SOROCABA</v>
      </c>
      <c r="C119" s="150"/>
      <c r="D119" s="149" t="str">
        <f>'ORLANDO-TES'!B71</f>
        <v>SOROCABA</v>
      </c>
      <c r="E119" s="150"/>
      <c r="F119" s="149" t="str">
        <f>'ORLANDO-TES'!B109</f>
        <v>SOROCABA</v>
      </c>
      <c r="G119" s="150"/>
    </row>
    <row r="120" spans="1:7" x14ac:dyDescent="0.25">
      <c r="A120" s="167" t="s">
        <v>14</v>
      </c>
      <c r="B120" s="90" t="str">
        <f>'ORLANDO-TES'!C33</f>
        <v>IBIUNA</v>
      </c>
      <c r="C120" s="90">
        <f>'ORLANDO-TES'!C39</f>
        <v>0</v>
      </c>
      <c r="D120" s="90" t="str">
        <f>'ORLANDO-TES'!C71</f>
        <v>SÃO ROQUE</v>
      </c>
      <c r="E120" s="90">
        <f>'ORLANDO-TES'!C77</f>
        <v>0</v>
      </c>
      <c r="F120" s="90" t="str">
        <f>'ORLANDO-TES'!C109</f>
        <v>CERQUILHO</v>
      </c>
      <c r="G120" s="99">
        <f>'ORLANDO-TES'!C115</f>
        <v>0</v>
      </c>
    </row>
    <row r="121" spans="1:7" x14ac:dyDescent="0.25">
      <c r="A121" s="167"/>
      <c r="B121" s="90" t="str">
        <f>'ORLANDO-TES'!C34</f>
        <v>IPERO</v>
      </c>
      <c r="C121" s="90">
        <f>'ORLANDO-TES'!C40</f>
        <v>0</v>
      </c>
      <c r="D121" s="90" t="str">
        <f>'ORLANDO-TES'!C72</f>
        <v>ANGATUBA</v>
      </c>
      <c r="E121" s="90">
        <f>'ORLANDO-TES'!C78</f>
        <v>0</v>
      </c>
      <c r="F121" s="90" t="str">
        <f>'ORLANDO-TES'!C110</f>
        <v>PILAR DO SUL</v>
      </c>
      <c r="G121" s="91">
        <f>'ORLANDO-TES'!C116</f>
        <v>0</v>
      </c>
    </row>
    <row r="122" spans="1:7" x14ac:dyDescent="0.25">
      <c r="A122" s="167"/>
      <c r="B122" s="90" t="str">
        <f>'ORLANDO-TES'!C35</f>
        <v>PIEDADE</v>
      </c>
      <c r="C122" s="90">
        <f>'ORLANDO-TES'!C41</f>
        <v>0</v>
      </c>
      <c r="D122" s="90" t="str">
        <f>'ORLANDO-TES'!C73</f>
        <v>CERQUILHO/BOITUVA</v>
      </c>
      <c r="E122" s="90">
        <f>'ORLANDO-TES'!C79</f>
        <v>0</v>
      </c>
      <c r="F122" s="90" t="str">
        <f>'ORLANDO-TES'!C111</f>
        <v>CONCHAS</v>
      </c>
      <c r="G122" s="91">
        <f>'ORLANDO-TES'!C117</f>
        <v>0</v>
      </c>
    </row>
    <row r="123" spans="1:7" x14ac:dyDescent="0.25">
      <c r="A123" s="167"/>
      <c r="B123" s="90" t="str">
        <f>'ORLANDO-TES'!C36</f>
        <v>PIEDADE</v>
      </c>
      <c r="C123" s="90"/>
      <c r="D123" s="90" t="str">
        <f>'ORLANDO-TES'!C74</f>
        <v>ALUMINIO</v>
      </c>
      <c r="E123" s="90"/>
      <c r="F123" s="90" t="str">
        <f>'ORLANDO-TES'!C112</f>
        <v>CAPELA DO ALTO</v>
      </c>
      <c r="G123" s="91"/>
    </row>
    <row r="124" spans="1:7" x14ac:dyDescent="0.25">
      <c r="A124" s="167"/>
      <c r="B124" s="90" t="str">
        <f>'ORLANDO-TES'!C37</f>
        <v>LARANJAL PAULISTA</v>
      </c>
      <c r="C124" s="90"/>
      <c r="D124" s="90" t="str">
        <f>'ORLANDO-TES'!C75</f>
        <v>CONCHAS</v>
      </c>
      <c r="E124" s="90"/>
      <c r="F124" s="90" t="str">
        <f>'ORLANDO-TES'!C113</f>
        <v>ITU</v>
      </c>
      <c r="G124" s="91"/>
    </row>
    <row r="125" spans="1:7" x14ac:dyDescent="0.25">
      <c r="A125" s="167"/>
      <c r="B125" s="90">
        <f>'ORLANDO-TES'!C38</f>
        <v>0</v>
      </c>
      <c r="C125" s="90"/>
      <c r="D125" s="90">
        <f>'ORLANDO-TES'!C76</f>
        <v>0</v>
      </c>
      <c r="E125" s="90"/>
      <c r="F125" s="90">
        <f>'ORLANDO-TES'!C114</f>
        <v>0</v>
      </c>
      <c r="G125" s="91"/>
    </row>
    <row r="126" spans="1:7" ht="15.75" x14ac:dyDescent="0.25">
      <c r="A126" s="160" t="s">
        <v>8</v>
      </c>
      <c r="B126" s="162" t="str">
        <f>'ORLANDO-TES'!D33</f>
        <v>VISITA A BASE</v>
      </c>
      <c r="C126" s="163"/>
      <c r="D126" s="166"/>
      <c r="E126" s="163"/>
      <c r="F126" s="166"/>
      <c r="G126" s="163"/>
    </row>
    <row r="127" spans="1:7" ht="15.75" x14ac:dyDescent="0.25">
      <c r="A127" s="160"/>
      <c r="B127" s="161"/>
      <c r="C127" s="164"/>
      <c r="D127" s="155" t="str">
        <f>'ORLANDO-TES'!D72</f>
        <v>VISITA A BASE</v>
      </c>
      <c r="E127" s="164"/>
      <c r="F127" s="155" t="str">
        <f>'ORLANDO-TES'!D110</f>
        <v>VISITA A BASE</v>
      </c>
      <c r="G127" s="164"/>
    </row>
    <row r="128" spans="1:7" ht="15.75" x14ac:dyDescent="0.25">
      <c r="A128" s="160"/>
      <c r="B128" s="161"/>
      <c r="C128" s="164"/>
      <c r="D128" s="155" t="str">
        <f>'ORLANDO-TES'!D73</f>
        <v>VISITA A BASE</v>
      </c>
      <c r="E128" s="164"/>
      <c r="F128" s="155"/>
      <c r="G128" s="164"/>
    </row>
    <row r="129" spans="1:8" ht="15.75" x14ac:dyDescent="0.25">
      <c r="A129" s="160"/>
      <c r="B129" s="165"/>
      <c r="C129" s="157"/>
      <c r="D129" s="156"/>
      <c r="E129" s="157"/>
      <c r="F129" s="156"/>
      <c r="G129" s="157"/>
    </row>
    <row r="130" spans="1:8" ht="15.75" x14ac:dyDescent="0.25">
      <c r="A130" s="93" t="s">
        <v>15</v>
      </c>
      <c r="B130" s="144" t="str">
        <f>'ORLANDO-TES'!E33</f>
        <v>VEICULO SINDICATO</v>
      </c>
      <c r="C130" s="145"/>
      <c r="D130" s="144" t="str">
        <f>'ORLANDO-TES'!E71</f>
        <v>VEICULO SINDICATO</v>
      </c>
      <c r="E130" s="145"/>
      <c r="F130" s="144" t="str">
        <f>'ORLANDO-TES'!E109</f>
        <v>VEICULO SINDICATO</v>
      </c>
      <c r="G130" s="145"/>
    </row>
    <row r="131" spans="1:8" ht="15.75" x14ac:dyDescent="0.25">
      <c r="A131" s="94" t="s">
        <v>16</v>
      </c>
      <c r="B131" s="149">
        <f>'ORLANDO-TES'!H33</f>
        <v>5</v>
      </c>
      <c r="C131" s="150"/>
      <c r="D131" s="149">
        <f>'ORLANDO-TES'!H71</f>
        <v>5</v>
      </c>
      <c r="E131" s="150"/>
      <c r="F131" s="149">
        <f>'ORLANDO-TES'!H109</f>
        <v>5</v>
      </c>
      <c r="G131" s="150"/>
    </row>
    <row r="132" spans="1:8" ht="15.75" x14ac:dyDescent="0.25">
      <c r="A132" s="94" t="s">
        <v>17</v>
      </c>
      <c r="B132" s="151">
        <f>'ORLANDO-TES'!F33</f>
        <v>1600</v>
      </c>
      <c r="C132" s="152"/>
      <c r="D132" s="151">
        <f>'ORLANDO-TES'!F71</f>
        <v>1800</v>
      </c>
      <c r="E132" s="152"/>
      <c r="F132" s="151">
        <f>'ORLANDO-TES'!F109</f>
        <v>1650</v>
      </c>
      <c r="G132" s="152"/>
    </row>
    <row r="133" spans="1:8" ht="31.5" x14ac:dyDescent="0.25">
      <c r="A133" s="95" t="s">
        <v>18</v>
      </c>
      <c r="B133" s="151">
        <f>'ORLANDO-TES'!G33</f>
        <v>0</v>
      </c>
      <c r="C133" s="152"/>
      <c r="D133" s="151">
        <f>'ORLANDO-TES'!G71</f>
        <v>0</v>
      </c>
      <c r="E133" s="152"/>
      <c r="F133" s="151">
        <f>'ORLANDO-TES'!G109</f>
        <v>0</v>
      </c>
      <c r="G133" s="152"/>
    </row>
    <row r="134" spans="1:8" ht="15.75" x14ac:dyDescent="0.25">
      <c r="A134" s="85" t="s">
        <v>19</v>
      </c>
      <c r="B134" s="151">
        <f>SUM(B132:B133)</f>
        <v>1600</v>
      </c>
      <c r="C134" s="152"/>
      <c r="D134" s="151">
        <f>SUM(D132:D133)</f>
        <v>1800</v>
      </c>
      <c r="E134" s="152"/>
      <c r="F134" s="151">
        <f>SUM(F132:F133)</f>
        <v>1650</v>
      </c>
      <c r="G134" s="152"/>
      <c r="H134" s="122">
        <f>SUM(B153:G153)</f>
        <v>21</v>
      </c>
    </row>
    <row r="135" spans="1:8" ht="15.75" x14ac:dyDescent="0.25">
      <c r="A135" s="96"/>
      <c r="B135" s="97"/>
      <c r="C135" s="97"/>
      <c r="D135" s="97"/>
      <c r="E135" s="97"/>
      <c r="F135" s="97"/>
      <c r="G135" s="97"/>
      <c r="H135" s="122">
        <f>SUM(B155:G155)</f>
        <v>520.65000000000009</v>
      </c>
    </row>
    <row r="136" spans="1:8" ht="15.75" x14ac:dyDescent="0.25">
      <c r="A136" s="96"/>
      <c r="B136" s="97"/>
      <c r="C136" s="97"/>
      <c r="D136" s="97"/>
      <c r="E136" s="97"/>
      <c r="F136" s="97"/>
      <c r="G136" s="97"/>
      <c r="H136" s="122"/>
    </row>
    <row r="137" spans="1:8" ht="15.75" x14ac:dyDescent="0.25">
      <c r="A137" s="96"/>
      <c r="B137" s="97"/>
      <c r="C137" s="97"/>
      <c r="D137" s="97"/>
      <c r="E137" s="97"/>
      <c r="F137" s="97"/>
      <c r="G137" s="97"/>
      <c r="H137" s="122">
        <f>SUM(B156:G156)</f>
        <v>7670.6500000000005</v>
      </c>
    </row>
    <row r="138" spans="1:8" ht="15.75" x14ac:dyDescent="0.25">
      <c r="A138" s="81" t="s">
        <v>3</v>
      </c>
      <c r="B138" s="106" t="s">
        <v>28</v>
      </c>
      <c r="C138" s="106"/>
      <c r="E138" s="82"/>
      <c r="F138" s="82" t="s">
        <v>23</v>
      </c>
    </row>
    <row r="140" spans="1:8" ht="31.5" x14ac:dyDescent="0.25">
      <c r="A140" s="85" t="s">
        <v>12</v>
      </c>
      <c r="B140" s="153">
        <f>$B$7</f>
        <v>45292</v>
      </c>
      <c r="C140" s="154"/>
      <c r="D140" s="153">
        <f>$D$7</f>
        <v>45323</v>
      </c>
      <c r="E140" s="154"/>
      <c r="F140" s="153">
        <f>$F$7</f>
        <v>45352</v>
      </c>
      <c r="G140" s="154"/>
    </row>
    <row r="141" spans="1:8" ht="15.75" x14ac:dyDescent="0.25">
      <c r="A141" s="85" t="s">
        <v>13</v>
      </c>
      <c r="B141" s="158" t="str">
        <f>'SERGIO-PRES'!B33</f>
        <v>SOROCABA</v>
      </c>
      <c r="C141" s="159"/>
      <c r="D141" s="158" t="str">
        <f>'SERGIO-PRES'!B71</f>
        <v>SOROCABA</v>
      </c>
      <c r="E141" s="159"/>
      <c r="F141" s="158" t="str">
        <f>'SERGIO-PRES'!B109</f>
        <v>SOROCABA</v>
      </c>
      <c r="G141" s="159"/>
    </row>
    <row r="142" spans="1:8" x14ac:dyDescent="0.25">
      <c r="A142" s="160" t="s">
        <v>14</v>
      </c>
      <c r="B142" s="87"/>
      <c r="C142" s="100"/>
      <c r="D142" s="100" t="str">
        <f>'SERGIO-PRES'!C71</f>
        <v>JUNDIAI</v>
      </c>
      <c r="E142" s="100" t="str">
        <f>'SERGIO-PRES'!C77</f>
        <v>SÃO PAULO</v>
      </c>
      <c r="F142" s="100" t="str">
        <f>'SERGIO-PRES'!C109</f>
        <v>CAPÃO BONITO</v>
      </c>
      <c r="G142" s="107">
        <v>0</v>
      </c>
    </row>
    <row r="143" spans="1:8" x14ac:dyDescent="0.25">
      <c r="A143" s="160"/>
      <c r="B143" s="89" t="str">
        <f>'SERGIO-PRES'!C34</f>
        <v>ITU</v>
      </c>
      <c r="C143" s="101">
        <f>'SERGIO-PRES'!C40</f>
        <v>0</v>
      </c>
      <c r="D143" s="101" t="str">
        <f>'SERGIO-PRES'!C72</f>
        <v>ITARARÉ</v>
      </c>
      <c r="E143" s="101">
        <f>'SERGIO-PRES'!C78</f>
        <v>0</v>
      </c>
      <c r="F143" s="101" t="str">
        <f>'SERGIO-PRES'!C110</f>
        <v>PIEDADE</v>
      </c>
      <c r="G143" s="108">
        <f>'SERGIO-PRES'!C116</f>
        <v>0</v>
      </c>
    </row>
    <row r="144" spans="1:8" x14ac:dyDescent="0.25">
      <c r="A144" s="160"/>
      <c r="B144" s="89" t="str">
        <f>'SERGIO-PRES'!C35</f>
        <v>SÃO PAULO</v>
      </c>
      <c r="C144" s="101">
        <f>'SERGIO-PRES'!C41</f>
        <v>0</v>
      </c>
      <c r="D144" s="101" t="str">
        <f>'SERGIO-PRES'!C73</f>
        <v>JUNDIAI</v>
      </c>
      <c r="E144" s="101">
        <f>'SERGIO-PRES'!C79</f>
        <v>0</v>
      </c>
      <c r="F144" s="101" t="str">
        <f>'SERGIO-PRES'!C111</f>
        <v>SÃO PAULO</v>
      </c>
      <c r="G144" s="108">
        <f>'SERGIO-PRES'!C117</f>
        <v>0</v>
      </c>
    </row>
    <row r="145" spans="1:8" x14ac:dyDescent="0.25">
      <c r="A145" s="160"/>
      <c r="B145" s="89" t="str">
        <f>'SERGIO-PRES'!C36</f>
        <v>ITAPEVA</v>
      </c>
      <c r="C145" s="101"/>
      <c r="D145" s="101"/>
      <c r="E145" s="101"/>
      <c r="F145" s="101" t="s">
        <v>66</v>
      </c>
      <c r="G145" s="108"/>
    </row>
    <row r="146" spans="1:8" x14ac:dyDescent="0.25">
      <c r="A146" s="160"/>
      <c r="B146" s="89"/>
      <c r="C146" s="101"/>
      <c r="D146" s="101" t="str">
        <f>'SERGIO-PRES'!C75</f>
        <v>SÃO PAULO</v>
      </c>
      <c r="E146" s="101"/>
      <c r="F146" s="101"/>
      <c r="G146" s="108"/>
    </row>
    <row r="147" spans="1:8" x14ac:dyDescent="0.25">
      <c r="A147" s="160"/>
      <c r="B147" s="103" t="str">
        <f>'SERGIO-PRES'!C38</f>
        <v>CAPAO BONITO</v>
      </c>
      <c r="C147" s="102"/>
      <c r="D147" s="102"/>
      <c r="E147" s="102"/>
      <c r="F147" s="102"/>
      <c r="G147" s="117"/>
    </row>
    <row r="148" spans="1:8" ht="15.75" x14ac:dyDescent="0.25">
      <c r="A148" s="160" t="s">
        <v>8</v>
      </c>
      <c r="B148" s="161" t="str">
        <f>'SERGIO-PRES'!D33</f>
        <v>TRABALHO DE BASE</v>
      </c>
      <c r="C148" s="155"/>
      <c r="D148" s="162" t="str">
        <f>'SERGIO-PRES'!D71</f>
        <v>RETORNO DE REUNIAO</v>
      </c>
      <c r="E148" s="163"/>
      <c r="F148" s="155"/>
      <c r="G148" s="164"/>
    </row>
    <row r="149" spans="1:8" ht="15.75" x14ac:dyDescent="0.25">
      <c r="A149" s="160"/>
      <c r="B149" s="161" t="str">
        <f>'SERGIO-PRES'!D34</f>
        <v>VISITA A BASE</v>
      </c>
      <c r="C149" s="155"/>
      <c r="D149" s="161" t="str">
        <f>'SERGIO-PRES'!D72</f>
        <v>VISITA A BASE</v>
      </c>
      <c r="E149" s="164"/>
      <c r="F149" s="155" t="str">
        <f>'SERGIO-PRES'!D110</f>
        <v>TRABALHO DE BASE</v>
      </c>
      <c r="G149" s="164"/>
    </row>
    <row r="150" spans="1:8" ht="15.75" x14ac:dyDescent="0.25">
      <c r="A150" s="160"/>
      <c r="B150" s="161" t="str">
        <f>'SERGIO-PRES'!D35</f>
        <v>REUNIÃO SINDICAL</v>
      </c>
      <c r="C150" s="155"/>
      <c r="D150" s="161"/>
      <c r="E150" s="164"/>
      <c r="F150" s="155" t="str">
        <f>'SERGIO-PRES'!D111</f>
        <v>SERVIÇOS DIVERSOS</v>
      </c>
      <c r="G150" s="164"/>
    </row>
    <row r="151" spans="1:8" ht="15.75" x14ac:dyDescent="0.25">
      <c r="A151" s="160"/>
      <c r="B151" s="165"/>
      <c r="C151" s="156"/>
      <c r="D151" s="165"/>
      <c r="E151" s="157"/>
      <c r="F151" s="156"/>
      <c r="G151" s="157"/>
    </row>
    <row r="152" spans="1:8" ht="15.75" x14ac:dyDescent="0.25">
      <c r="A152" s="93" t="s">
        <v>15</v>
      </c>
      <c r="B152" s="144" t="str">
        <f>'SERGIO-PRES'!E33</f>
        <v>VEICULO SINDICATO</v>
      </c>
      <c r="C152" s="145"/>
      <c r="D152" s="144" t="str">
        <f>'SERGIO-PRES'!E71</f>
        <v>VEICULO SINDICATO</v>
      </c>
      <c r="E152" s="145"/>
      <c r="F152" s="144" t="str">
        <f>'SERGIO-PRES'!E109</f>
        <v>VEICULO SINDICATO</v>
      </c>
      <c r="G152" s="145"/>
    </row>
    <row r="153" spans="1:8" ht="15.75" x14ac:dyDescent="0.25">
      <c r="A153" s="94" t="s">
        <v>16</v>
      </c>
      <c r="B153" s="149">
        <f>'SERGIO-PRES'!H33</f>
        <v>7</v>
      </c>
      <c r="C153" s="150"/>
      <c r="D153" s="149">
        <f>'SERGIO-PRES'!H71</f>
        <v>7</v>
      </c>
      <c r="E153" s="150"/>
      <c r="F153" s="149">
        <f>'SERGIO-PRES'!H109</f>
        <v>7</v>
      </c>
      <c r="G153" s="150"/>
    </row>
    <row r="154" spans="1:8" ht="15.75" x14ac:dyDescent="0.25">
      <c r="A154" s="94" t="s">
        <v>17</v>
      </c>
      <c r="B154" s="177">
        <f>'SERGIO-PRES'!F33</f>
        <v>2200</v>
      </c>
      <c r="C154" s="178"/>
      <c r="D154" s="177">
        <f>'SERGIO-PRES'!F71</f>
        <v>2550</v>
      </c>
      <c r="E154" s="178"/>
      <c r="F154" s="177">
        <f>'SERGIO-PRES'!F109</f>
        <v>2400</v>
      </c>
      <c r="G154" s="178"/>
    </row>
    <row r="155" spans="1:8" ht="31.5" x14ac:dyDescent="0.25">
      <c r="A155" s="95" t="s">
        <v>18</v>
      </c>
      <c r="B155" s="177">
        <f>'SERGIO-PRES'!G33</f>
        <v>0</v>
      </c>
      <c r="C155" s="178"/>
      <c r="D155" s="177">
        <f>'SERGIO-PRES'!G71</f>
        <v>344.1</v>
      </c>
      <c r="E155" s="178"/>
      <c r="F155" s="177">
        <f>'SERGIO-PRES'!G109</f>
        <v>176.55</v>
      </c>
      <c r="G155" s="178"/>
      <c r="H155" s="122">
        <f>SUM(B109:G109)</f>
        <v>11</v>
      </c>
    </row>
    <row r="156" spans="1:8" ht="15.75" x14ac:dyDescent="0.25">
      <c r="A156" s="85" t="s">
        <v>19</v>
      </c>
      <c r="B156" s="151">
        <f>SUM(B154:B155)</f>
        <v>2200</v>
      </c>
      <c r="C156" s="152"/>
      <c r="D156" s="151">
        <f>SUM(D154:D155)</f>
        <v>2894.1</v>
      </c>
      <c r="E156" s="152"/>
      <c r="F156" s="151">
        <f>SUM(F154:F155)</f>
        <v>2576.5500000000002</v>
      </c>
      <c r="G156" s="152"/>
      <c r="H156" s="122">
        <f>SUM(B110:G110)</f>
        <v>3650</v>
      </c>
    </row>
    <row r="157" spans="1:8" x14ac:dyDescent="0.25">
      <c r="H157" s="122">
        <f>SUM(B111:G111)</f>
        <v>0</v>
      </c>
    </row>
    <row r="158" spans="1:8" x14ac:dyDescent="0.25">
      <c r="H158" s="122">
        <f>SUM(B112:G112)</f>
        <v>3650</v>
      </c>
    </row>
  </sheetData>
  <mergeCells count="247">
    <mergeCell ref="A9:A15"/>
    <mergeCell ref="A16:A19"/>
    <mergeCell ref="B19:C19"/>
    <mergeCell ref="B7:C7"/>
    <mergeCell ref="B8:C8"/>
    <mergeCell ref="D7:E7"/>
    <mergeCell ref="D8:E8"/>
    <mergeCell ref="F7:G7"/>
    <mergeCell ref="F8:G8"/>
    <mergeCell ref="B16:C16"/>
    <mergeCell ref="F16:G16"/>
    <mergeCell ref="F19:G19"/>
    <mergeCell ref="B17:C17"/>
    <mergeCell ref="B18:C18"/>
    <mergeCell ref="D18:E18"/>
    <mergeCell ref="D17:E17"/>
    <mergeCell ref="F17:G17"/>
    <mergeCell ref="F18:G18"/>
    <mergeCell ref="B5:E5"/>
    <mergeCell ref="B30:C30"/>
    <mergeCell ref="D30:E30"/>
    <mergeCell ref="F30:G30"/>
    <mergeCell ref="B31:C31"/>
    <mergeCell ref="D31:E31"/>
    <mergeCell ref="F31:G31"/>
    <mergeCell ref="F21:G21"/>
    <mergeCell ref="F22:G22"/>
    <mergeCell ref="F23:G23"/>
    <mergeCell ref="F24:G24"/>
    <mergeCell ref="B20:C20"/>
    <mergeCell ref="D20:E20"/>
    <mergeCell ref="F20:G20"/>
    <mergeCell ref="B21:C21"/>
    <mergeCell ref="B24:C24"/>
    <mergeCell ref="B22:C22"/>
    <mergeCell ref="B23:C23"/>
    <mergeCell ref="D16:E16"/>
    <mergeCell ref="D19:E19"/>
    <mergeCell ref="D21:E21"/>
    <mergeCell ref="D22:E22"/>
    <mergeCell ref="D23:E23"/>
    <mergeCell ref="D24:E24"/>
    <mergeCell ref="B42:C42"/>
    <mergeCell ref="D42:E42"/>
    <mergeCell ref="F42:G42"/>
    <mergeCell ref="B43:C43"/>
    <mergeCell ref="D43:E43"/>
    <mergeCell ref="F43:G43"/>
    <mergeCell ref="A32:A37"/>
    <mergeCell ref="B38:C38"/>
    <mergeCell ref="D38:E38"/>
    <mergeCell ref="F38:G38"/>
    <mergeCell ref="B39:C39"/>
    <mergeCell ref="D39:E39"/>
    <mergeCell ref="F39:G39"/>
    <mergeCell ref="A38:A41"/>
    <mergeCell ref="B41:C41"/>
    <mergeCell ref="F40:G40"/>
    <mergeCell ref="F41:G41"/>
    <mergeCell ref="D40:E40"/>
    <mergeCell ref="D41:E41"/>
    <mergeCell ref="B40:C40"/>
    <mergeCell ref="B46:C46"/>
    <mergeCell ref="D46:E46"/>
    <mergeCell ref="F46:G46"/>
    <mergeCell ref="B44:C44"/>
    <mergeCell ref="D44:E44"/>
    <mergeCell ref="F44:G44"/>
    <mergeCell ref="B45:C45"/>
    <mergeCell ref="D45:E45"/>
    <mergeCell ref="F45:G45"/>
    <mergeCell ref="B52:C52"/>
    <mergeCell ref="D52:E52"/>
    <mergeCell ref="F52:G52"/>
    <mergeCell ref="B108:C108"/>
    <mergeCell ref="B96:C96"/>
    <mergeCell ref="D96:E96"/>
    <mergeCell ref="F96:G96"/>
    <mergeCell ref="B97:C97"/>
    <mergeCell ref="D97:E97"/>
    <mergeCell ref="F97:G97"/>
    <mergeCell ref="D108:E108"/>
    <mergeCell ref="F108:G108"/>
    <mergeCell ref="B104:C104"/>
    <mergeCell ref="D104:E104"/>
    <mergeCell ref="F104:G104"/>
    <mergeCell ref="B105:C105"/>
    <mergeCell ref="D105:E105"/>
    <mergeCell ref="F105:G105"/>
    <mergeCell ref="B106:C106"/>
    <mergeCell ref="D106:E106"/>
    <mergeCell ref="F106:G106"/>
    <mergeCell ref="B107:C107"/>
    <mergeCell ref="D107:E107"/>
    <mergeCell ref="F107:G107"/>
    <mergeCell ref="B156:C156"/>
    <mergeCell ref="B109:C109"/>
    <mergeCell ref="D109:E109"/>
    <mergeCell ref="F109:G109"/>
    <mergeCell ref="B110:C110"/>
    <mergeCell ref="D110:E110"/>
    <mergeCell ref="F110:G110"/>
    <mergeCell ref="B111:C111"/>
    <mergeCell ref="D111:E111"/>
    <mergeCell ref="F111:G111"/>
    <mergeCell ref="D156:E156"/>
    <mergeCell ref="F156:G156"/>
    <mergeCell ref="B155:C155"/>
    <mergeCell ref="D155:E155"/>
    <mergeCell ref="F155:G155"/>
    <mergeCell ref="B133:C133"/>
    <mergeCell ref="D133:E133"/>
    <mergeCell ref="F133:G133"/>
    <mergeCell ref="B154:C154"/>
    <mergeCell ref="D154:E154"/>
    <mergeCell ref="F154:G154"/>
    <mergeCell ref="B152:C152"/>
    <mergeCell ref="A60:A63"/>
    <mergeCell ref="B60:C60"/>
    <mergeCell ref="D60:E60"/>
    <mergeCell ref="F60:G60"/>
    <mergeCell ref="B63:C63"/>
    <mergeCell ref="D63:E63"/>
    <mergeCell ref="F63:G63"/>
    <mergeCell ref="A54:A59"/>
    <mergeCell ref="B61:C61"/>
    <mergeCell ref="D61:E61"/>
    <mergeCell ref="B62:C62"/>
    <mergeCell ref="D62:E62"/>
    <mergeCell ref="F61:G61"/>
    <mergeCell ref="F62:G62"/>
    <mergeCell ref="A76:A81"/>
    <mergeCell ref="A82:A85"/>
    <mergeCell ref="B82:C82"/>
    <mergeCell ref="D82:E82"/>
    <mergeCell ref="F82:G82"/>
    <mergeCell ref="B85:C85"/>
    <mergeCell ref="D85:E85"/>
    <mergeCell ref="F84:G84"/>
    <mergeCell ref="A120:A125"/>
    <mergeCell ref="D87:E87"/>
    <mergeCell ref="F87:G87"/>
    <mergeCell ref="B83:C83"/>
    <mergeCell ref="F85:G85"/>
    <mergeCell ref="B88:C88"/>
    <mergeCell ref="D88:E88"/>
    <mergeCell ref="F88:G88"/>
    <mergeCell ref="B89:C89"/>
    <mergeCell ref="D89:E89"/>
    <mergeCell ref="F89:G89"/>
    <mergeCell ref="B86:C86"/>
    <mergeCell ref="D86:E86"/>
    <mergeCell ref="F86:G86"/>
    <mergeCell ref="B87:C87"/>
    <mergeCell ref="B84:C84"/>
    <mergeCell ref="A126:A129"/>
    <mergeCell ref="B126:C126"/>
    <mergeCell ref="D126:E126"/>
    <mergeCell ref="F126:G126"/>
    <mergeCell ref="B129:C129"/>
    <mergeCell ref="D129:E129"/>
    <mergeCell ref="B90:C90"/>
    <mergeCell ref="D90:E90"/>
    <mergeCell ref="F90:G90"/>
    <mergeCell ref="B118:C118"/>
    <mergeCell ref="D118:E118"/>
    <mergeCell ref="F118:G118"/>
    <mergeCell ref="B127:C127"/>
    <mergeCell ref="B128:C128"/>
    <mergeCell ref="D127:E127"/>
    <mergeCell ref="D128:E128"/>
    <mergeCell ref="F127:G127"/>
    <mergeCell ref="F128:G128"/>
    <mergeCell ref="F119:G119"/>
    <mergeCell ref="B112:C112"/>
    <mergeCell ref="D112:E112"/>
    <mergeCell ref="F112:G112"/>
    <mergeCell ref="A98:A103"/>
    <mergeCell ref="A104:A107"/>
    <mergeCell ref="A142:A147"/>
    <mergeCell ref="A148:A151"/>
    <mergeCell ref="B148:C148"/>
    <mergeCell ref="D148:E148"/>
    <mergeCell ref="F148:G148"/>
    <mergeCell ref="B151:C151"/>
    <mergeCell ref="D151:E151"/>
    <mergeCell ref="B134:C134"/>
    <mergeCell ref="D134:E134"/>
    <mergeCell ref="F134:G134"/>
    <mergeCell ref="B140:C140"/>
    <mergeCell ref="D140:E140"/>
    <mergeCell ref="F140:G140"/>
    <mergeCell ref="B149:C149"/>
    <mergeCell ref="B150:C150"/>
    <mergeCell ref="D149:E149"/>
    <mergeCell ref="D150:E150"/>
    <mergeCell ref="F150:G150"/>
    <mergeCell ref="F149:G149"/>
    <mergeCell ref="D141:E141"/>
    <mergeCell ref="F141:G141"/>
    <mergeCell ref="B141:C141"/>
    <mergeCell ref="F151:G151"/>
    <mergeCell ref="D1:G1"/>
    <mergeCell ref="F74:G74"/>
    <mergeCell ref="D132:E132"/>
    <mergeCell ref="F130:G130"/>
    <mergeCell ref="B131:C131"/>
    <mergeCell ref="D131:E131"/>
    <mergeCell ref="F131:G131"/>
    <mergeCell ref="B119:C119"/>
    <mergeCell ref="D119:E119"/>
    <mergeCell ref="F132:G132"/>
    <mergeCell ref="F129:G129"/>
    <mergeCell ref="B130:C130"/>
    <mergeCell ref="D130:E130"/>
    <mergeCell ref="B132:C132"/>
    <mergeCell ref="B64:C64"/>
    <mergeCell ref="D64:E64"/>
    <mergeCell ref="F64:G64"/>
    <mergeCell ref="B65:C65"/>
    <mergeCell ref="D65:E65"/>
    <mergeCell ref="B53:C53"/>
    <mergeCell ref="D53:E53"/>
    <mergeCell ref="F53:G53"/>
    <mergeCell ref="D75:E75"/>
    <mergeCell ref="F75:G75"/>
    <mergeCell ref="F65:G65"/>
    <mergeCell ref="D84:E84"/>
    <mergeCell ref="D83:E83"/>
    <mergeCell ref="F83:G83"/>
    <mergeCell ref="B75:C75"/>
    <mergeCell ref="D152:E152"/>
    <mergeCell ref="F152:G152"/>
    <mergeCell ref="B153:C153"/>
    <mergeCell ref="D153:E153"/>
    <mergeCell ref="F153:G153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74:C74"/>
    <mergeCell ref="D74:E74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46" orientation="portrait" r:id="rId1"/>
  <rowBreaks count="2" manualBreakCount="2">
    <brk id="93" max="7" man="1"/>
    <brk id="15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73"/>
  <sheetViews>
    <sheetView topLeftCell="A112" zoomScaleNormal="100" workbookViewId="0">
      <selection activeCell="B131" sqref="B131:E131"/>
    </sheetView>
  </sheetViews>
  <sheetFormatPr defaultRowHeight="15" x14ac:dyDescent="0.25"/>
  <cols>
    <col min="1" max="1" width="22.5703125" style="84" bestFit="1" customWidth="1"/>
    <col min="2" max="2" width="23.7109375" style="83" customWidth="1"/>
    <col min="3" max="4" width="24.140625" style="83" customWidth="1"/>
    <col min="5" max="5" width="26.5703125" style="83" customWidth="1"/>
    <col min="6" max="6" width="25.140625" style="83" customWidth="1"/>
    <col min="7" max="7" width="27.85546875" style="83" customWidth="1"/>
    <col min="8" max="16384" width="9.140625" style="83"/>
  </cols>
  <sheetData>
    <row r="1" spans="1:7" ht="15.75" x14ac:dyDescent="0.25">
      <c r="D1" s="155" t="s">
        <v>37</v>
      </c>
      <c r="E1" s="155"/>
      <c r="F1" s="155"/>
      <c r="G1" s="155"/>
    </row>
    <row r="3" spans="1:7" ht="15.75" x14ac:dyDescent="0.25">
      <c r="A3" s="81" t="s">
        <v>3</v>
      </c>
      <c r="B3" s="155" t="s">
        <v>20</v>
      </c>
      <c r="C3" s="155"/>
      <c r="D3" s="155"/>
      <c r="E3" s="155"/>
      <c r="F3" s="82" t="s">
        <v>21</v>
      </c>
    </row>
    <row r="5" spans="1:7" s="86" customFormat="1" ht="31.5" x14ac:dyDescent="0.25">
      <c r="A5" s="85" t="s">
        <v>12</v>
      </c>
      <c r="B5" s="153">
        <v>45017</v>
      </c>
      <c r="C5" s="154"/>
      <c r="D5" s="153">
        <v>45047</v>
      </c>
      <c r="E5" s="154"/>
      <c r="F5" s="153">
        <v>45078</v>
      </c>
      <c r="G5" s="154"/>
    </row>
    <row r="6" spans="1:7" ht="15.75" x14ac:dyDescent="0.25">
      <c r="A6" s="85" t="s">
        <v>13</v>
      </c>
      <c r="B6" s="158" t="str">
        <f>'ADELSON-DIR'!B149</f>
        <v>SOROCABA</v>
      </c>
      <c r="C6" s="159"/>
      <c r="D6" s="158" t="str">
        <f>'ADELSON-DIR'!B187</f>
        <v>SOROCABA</v>
      </c>
      <c r="E6" s="159"/>
      <c r="F6" s="158" t="str">
        <f>'ADELSON-DIR'!B204</f>
        <v>SOROCABA</v>
      </c>
      <c r="G6" s="159"/>
    </row>
    <row r="7" spans="1:7" ht="15.75" customHeight="1" x14ac:dyDescent="0.25">
      <c r="A7" s="160" t="s">
        <v>14</v>
      </c>
      <c r="B7" s="88" t="str">
        <f>'ADELSON-DIR'!C149</f>
        <v>ITU</v>
      </c>
      <c r="C7" s="87">
        <f>'ADELSON-DIR'!C156</f>
        <v>0</v>
      </c>
      <c r="D7" s="100" t="str">
        <f>'ADELSON-DIR'!C187</f>
        <v>SÃO ROQUE</v>
      </c>
      <c r="E7" s="100">
        <f>'ADELSON-DIR'!C194</f>
        <v>0</v>
      </c>
      <c r="F7" s="100" t="str">
        <f>'ADELSON-DIR'!C225</f>
        <v>ITU/SALTO</v>
      </c>
      <c r="G7" s="100">
        <f>'ADELSON-DIR'!C232</f>
        <v>0</v>
      </c>
    </row>
    <row r="8" spans="1:7" ht="15" customHeight="1" x14ac:dyDescent="0.25">
      <c r="A8" s="160"/>
      <c r="B8" s="115" t="str">
        <f>'ADELSON-DIR'!C150</f>
        <v>PIEDADE</v>
      </c>
      <c r="C8" s="89">
        <f>'ADELSON-DIR'!C157</f>
        <v>0</v>
      </c>
      <c r="D8" s="101" t="str">
        <f>'ADELSON-DIR'!C188</f>
        <v>SALTO DE PIRAPORA</v>
      </c>
      <c r="E8" s="101">
        <f>'ADELSON-DIR'!C195</f>
        <v>0</v>
      </c>
      <c r="F8" s="101" t="str">
        <f>'ADELSON-DIR'!C226</f>
        <v xml:space="preserve">ITU </v>
      </c>
      <c r="G8" s="101">
        <f>'ADELSON-DIR'!C233</f>
        <v>0</v>
      </c>
    </row>
    <row r="9" spans="1:7" ht="15" customHeight="1" x14ac:dyDescent="0.25">
      <c r="A9" s="160"/>
      <c r="B9" s="115" t="str">
        <f>'ADELSON-DIR'!C151</f>
        <v>IBIUNA</v>
      </c>
      <c r="C9" s="89">
        <f>'ADELSON-DIR'!C158</f>
        <v>0</v>
      </c>
      <c r="D9" s="101" t="str">
        <f>'ADELSON-DIR'!C189</f>
        <v>ITU</v>
      </c>
      <c r="E9" s="101">
        <f>'ADELSON-DIR'!C196</f>
        <v>0</v>
      </c>
      <c r="F9" s="101" t="str">
        <f>'ADELSON-DIR'!C227</f>
        <v>IBIUNA</v>
      </c>
      <c r="G9" s="101">
        <f>'ADELSON-DIR'!C234</f>
        <v>0</v>
      </c>
    </row>
    <row r="10" spans="1:7" ht="15" customHeight="1" x14ac:dyDescent="0.25">
      <c r="A10" s="160"/>
      <c r="B10" s="115" t="str">
        <f>'ADELSON-DIR'!C152</f>
        <v>SÃO ROQUE</v>
      </c>
      <c r="C10" s="91"/>
      <c r="D10" s="101" t="str">
        <f>'ADELSON-DIR'!C190</f>
        <v>PIEDADE</v>
      </c>
      <c r="E10" s="108"/>
      <c r="F10" s="101" t="str">
        <f>'ADELSON-DIR'!C228</f>
        <v>PIEDADE</v>
      </c>
      <c r="G10" s="108">
        <f>'ADELSON-DIR'!C98</f>
        <v>0</v>
      </c>
    </row>
    <row r="11" spans="1:7" ht="15" customHeight="1" x14ac:dyDescent="0.25">
      <c r="A11" s="160"/>
      <c r="B11" s="115" t="str">
        <f>'ADELSON-DIR'!C153</f>
        <v>SALTO DE PIRAPORA</v>
      </c>
      <c r="C11" s="91"/>
      <c r="D11" s="101" t="str">
        <f>'ADELSON-DIR'!C191</f>
        <v>ITU</v>
      </c>
      <c r="E11" s="108"/>
      <c r="F11" s="101" t="str">
        <f>'ADELSON-DIR'!C229</f>
        <v>ALUMINIO /SÃO ROQUE</v>
      </c>
      <c r="G11" s="108">
        <f>'ADELSON-DIR'!C99</f>
        <v>0</v>
      </c>
    </row>
    <row r="12" spans="1:7" ht="15" customHeight="1" x14ac:dyDescent="0.25">
      <c r="A12" s="160"/>
      <c r="B12" s="115" t="str">
        <f>'ADELSON-DIR'!C154</f>
        <v>ITU</v>
      </c>
      <c r="C12" s="91"/>
      <c r="D12" s="101" t="str">
        <f>'ADELSON-DIR'!C192</f>
        <v>ITAPETININGA</v>
      </c>
      <c r="E12" s="108"/>
      <c r="F12" s="101" t="str">
        <f>'ADELSON-DIR'!C230</f>
        <v>ITAPETININGA</v>
      </c>
      <c r="G12" s="108">
        <f>'ADELSON-DIR'!C100</f>
        <v>0</v>
      </c>
    </row>
    <row r="13" spans="1:7" ht="15.75" customHeight="1" x14ac:dyDescent="0.25">
      <c r="A13" s="160"/>
      <c r="B13" s="116">
        <f>'ADELSON-DIR'!C155</f>
        <v>0</v>
      </c>
      <c r="C13" s="92"/>
      <c r="D13" s="102">
        <f>'ADELSON-DIR'!C193</f>
        <v>0</v>
      </c>
      <c r="E13" s="117"/>
      <c r="F13" s="102">
        <f>'ADELSON-DIR'!C231</f>
        <v>0</v>
      </c>
      <c r="G13" s="117">
        <f>'ADELSON-DIR'!C101</f>
        <v>0</v>
      </c>
    </row>
    <row r="14" spans="1:7" ht="15.75" customHeight="1" x14ac:dyDescent="0.25">
      <c r="A14" s="181" t="s">
        <v>8</v>
      </c>
      <c r="B14" s="161" t="str">
        <f>'ADELSON-DIR'!D149</f>
        <v>VISITA A BASE</v>
      </c>
      <c r="C14" s="155"/>
      <c r="D14" s="161" t="str">
        <f>'ADELSON-DIR'!D187</f>
        <v>VISITA A BASE</v>
      </c>
      <c r="E14" s="155"/>
      <c r="F14" s="161" t="str">
        <f>'ADELSON-DIR'!D225</f>
        <v>VISITA A BASE</v>
      </c>
      <c r="G14" s="164"/>
    </row>
    <row r="15" spans="1:7" ht="15.75" customHeight="1" x14ac:dyDescent="0.25">
      <c r="A15" s="182"/>
      <c r="B15" s="161" t="str">
        <f>'ADELSON-DIR'!D150</f>
        <v>VISITA A BASE</v>
      </c>
      <c r="C15" s="155"/>
      <c r="D15" s="161" t="str">
        <f>'ADELSON-DIR'!D188</f>
        <v>VISITA A BASE</v>
      </c>
      <c r="E15" s="155"/>
      <c r="F15" s="161" t="str">
        <f>'ADELSON-DIR'!D226</f>
        <v>VISITA A BASE</v>
      </c>
      <c r="G15" s="164"/>
    </row>
    <row r="16" spans="1:7" ht="15.75" customHeight="1" x14ac:dyDescent="0.25">
      <c r="A16" s="182"/>
      <c r="B16" s="161" t="str">
        <f>'ADELSON-DIR'!D151</f>
        <v>VISITA A BASE</v>
      </c>
      <c r="C16" s="155"/>
      <c r="D16" s="161" t="str">
        <f>'ADELSON-DIR'!D189</f>
        <v>VISITA A BASE</v>
      </c>
      <c r="E16" s="155"/>
      <c r="F16" s="161" t="str">
        <f>'ADELSON-DIR'!D227</f>
        <v>VISITA A BASE</v>
      </c>
      <c r="G16" s="164"/>
    </row>
    <row r="17" spans="1:8" ht="15.75" customHeight="1" x14ac:dyDescent="0.25">
      <c r="A17" s="183"/>
      <c r="B17" s="161" t="str">
        <f>'ADELSON-DIR'!D152</f>
        <v>VISITA A BASE</v>
      </c>
      <c r="C17" s="155"/>
      <c r="D17" s="161" t="str">
        <f>'ADELSON-DIR'!D190</f>
        <v>VISITA A BASE</v>
      </c>
      <c r="E17" s="155"/>
      <c r="F17" s="161" t="str">
        <f>'ADELSON-DIR'!D228</f>
        <v>VISITA A BASE</v>
      </c>
      <c r="G17" s="164"/>
    </row>
    <row r="18" spans="1:8" ht="15.75" customHeight="1" x14ac:dyDescent="0.25">
      <c r="A18" s="93" t="s">
        <v>15</v>
      </c>
      <c r="B18" s="149" t="str">
        <f>'ADELSON-DIR'!E149</f>
        <v>VEICULO SINDICATO</v>
      </c>
      <c r="C18" s="150"/>
      <c r="D18" s="149" t="str">
        <f>'ADELSON-DIR'!E187</f>
        <v>VEICULO SINDICATO</v>
      </c>
      <c r="E18" s="150"/>
      <c r="F18" s="149" t="str">
        <f>'ADELSON-DIR'!E225</f>
        <v>VEICULO SINDICATO</v>
      </c>
      <c r="G18" s="150"/>
    </row>
    <row r="19" spans="1:8" ht="15.75" x14ac:dyDescent="0.25">
      <c r="A19" s="94" t="s">
        <v>16</v>
      </c>
      <c r="B19" s="149">
        <f>'ADELSON-DIR'!H149</f>
        <v>6</v>
      </c>
      <c r="C19" s="150"/>
      <c r="D19" s="149">
        <f>'ADELSON-DIR'!H187</f>
        <v>6</v>
      </c>
      <c r="E19" s="150"/>
      <c r="F19" s="149">
        <f>'ADELSON-DIR'!H225</f>
        <v>6</v>
      </c>
      <c r="G19" s="150"/>
      <c r="H19" s="122">
        <f>SUM(B19:G19)</f>
        <v>18</v>
      </c>
    </row>
    <row r="20" spans="1:8" ht="15.75" x14ac:dyDescent="0.25">
      <c r="A20" s="94" t="s">
        <v>17</v>
      </c>
      <c r="B20" s="151">
        <f>'ADELSON-DIR'!F149</f>
        <v>1800</v>
      </c>
      <c r="C20" s="152"/>
      <c r="D20" s="151">
        <f>'ADELSON-DIR'!F187</f>
        <v>1850</v>
      </c>
      <c r="E20" s="152"/>
      <c r="F20" s="151">
        <f>'ADELSON-DIR'!F225</f>
        <v>1850</v>
      </c>
      <c r="G20" s="152"/>
      <c r="H20" s="122">
        <f>SUM(B20:G20)</f>
        <v>5500</v>
      </c>
    </row>
    <row r="21" spans="1:8" ht="33.75" customHeight="1" x14ac:dyDescent="0.25">
      <c r="A21" s="95" t="s">
        <v>18</v>
      </c>
      <c r="B21" s="151">
        <f>'ADELSON-DIR'!G149</f>
        <v>0</v>
      </c>
      <c r="C21" s="152"/>
      <c r="D21" s="151">
        <f>'ADELSON-DIR'!G187</f>
        <v>132.72999999999999</v>
      </c>
      <c r="E21" s="152"/>
      <c r="F21" s="151">
        <f>'ADELSON-DIR'!G225</f>
        <v>160.22999999999999</v>
      </c>
      <c r="G21" s="152"/>
      <c r="H21" s="122">
        <f>SUM(B21:G21)</f>
        <v>292.95999999999998</v>
      </c>
    </row>
    <row r="22" spans="1:8" ht="15.75" x14ac:dyDescent="0.25">
      <c r="A22" s="85" t="s">
        <v>19</v>
      </c>
      <c r="B22" s="151">
        <f>SUM(B20:B21)</f>
        <v>1800</v>
      </c>
      <c r="C22" s="152"/>
      <c r="D22" s="151">
        <f>SUM(D20:D21)</f>
        <v>1982.73</v>
      </c>
      <c r="E22" s="152"/>
      <c r="F22" s="151">
        <f>SUM(F20:F21)</f>
        <v>2010.23</v>
      </c>
      <c r="G22" s="152"/>
      <c r="H22" s="122">
        <f>SUM(B22:G22)</f>
        <v>5792.96</v>
      </c>
    </row>
    <row r="23" spans="1:8" ht="15.75" x14ac:dyDescent="0.25">
      <c r="A23" s="96"/>
      <c r="B23" s="97"/>
      <c r="C23" s="97"/>
      <c r="D23" s="97"/>
      <c r="E23" s="97"/>
      <c r="F23" s="97"/>
      <c r="G23" s="97"/>
    </row>
    <row r="24" spans="1:8" ht="15.75" x14ac:dyDescent="0.25">
      <c r="A24" s="96"/>
      <c r="B24" s="97"/>
      <c r="C24" s="97"/>
      <c r="D24" s="97"/>
      <c r="E24" s="97"/>
      <c r="F24" s="97"/>
      <c r="G24" s="97"/>
    </row>
    <row r="26" spans="1:8" ht="15.75" x14ac:dyDescent="0.25">
      <c r="A26" s="81" t="s">
        <v>3</v>
      </c>
      <c r="B26" s="106" t="s">
        <v>85</v>
      </c>
      <c r="C26" s="106"/>
      <c r="E26" s="82"/>
      <c r="F26" s="82" t="s">
        <v>21</v>
      </c>
    </row>
    <row r="28" spans="1:8" ht="31.5" x14ac:dyDescent="0.25">
      <c r="A28" s="85" t="s">
        <v>12</v>
      </c>
      <c r="B28" s="153">
        <f>$B$5</f>
        <v>45017</v>
      </c>
      <c r="C28" s="154"/>
      <c r="D28" s="153">
        <f>$D$5</f>
        <v>45047</v>
      </c>
      <c r="E28" s="154"/>
      <c r="F28" s="153">
        <f>$F$5</f>
        <v>45078</v>
      </c>
      <c r="G28" s="154"/>
    </row>
    <row r="29" spans="1:8" ht="15.75" x14ac:dyDescent="0.25">
      <c r="A29" s="85" t="s">
        <v>13</v>
      </c>
      <c r="B29" s="149" t="str">
        <f>'BARTOLOMEU-DIR'!B149</f>
        <v>SOROCABA</v>
      </c>
      <c r="C29" s="150"/>
      <c r="D29" s="153" t="s">
        <v>42</v>
      </c>
      <c r="E29" s="154"/>
      <c r="F29" s="153">
        <f>'BARTOLOMEU-DIR'!B107</f>
        <v>0</v>
      </c>
      <c r="G29" s="154"/>
    </row>
    <row r="30" spans="1:8" ht="15.75" customHeight="1" x14ac:dyDescent="0.25">
      <c r="A30" s="167" t="s">
        <v>14</v>
      </c>
      <c r="B30" s="89" t="str">
        <f>'BARTOLOMEU-DIR'!C149</f>
        <v>LARANJAL PAULISTA</v>
      </c>
      <c r="C30" s="89">
        <f>'BARTOLOMEU-DIR'!C155</f>
        <v>0</v>
      </c>
      <c r="D30" s="89" t="str">
        <f>'BARTOLOMEU-DIR'!C187</f>
        <v>CONCHAS</v>
      </c>
      <c r="E30" s="89">
        <f>'BARTOLOMEU-DIR'!C193</f>
        <v>0</v>
      </c>
      <c r="F30" s="89" t="str">
        <f>'BARTOLOMEU-DIR'!C225</f>
        <v>ITAPETININGA</v>
      </c>
      <c r="G30" s="89">
        <f>'BARTOLOMEU-DIR'!C231</f>
        <v>0</v>
      </c>
    </row>
    <row r="31" spans="1:8" x14ac:dyDescent="0.25">
      <c r="A31" s="167"/>
      <c r="B31" s="89" t="str">
        <f>'BARTOLOMEU-DIR'!C150</f>
        <v>CONCHAS</v>
      </c>
      <c r="C31" s="89">
        <f>'BARTOLOMEU-DIR'!C156</f>
        <v>0</v>
      </c>
      <c r="D31" s="89" t="str">
        <f>'BARTOLOMEU-DIR'!C188</f>
        <v>ITAPETININGA</v>
      </c>
      <c r="E31" s="89">
        <f>'BARTOLOMEU-DIR'!C194</f>
        <v>0</v>
      </c>
      <c r="F31" s="89" t="str">
        <f>'BARTOLOMEU-DIR'!C226</f>
        <v>BURI</v>
      </c>
      <c r="G31" s="89">
        <f>'BARTOLOMEU-DIR'!C232</f>
        <v>0</v>
      </c>
    </row>
    <row r="32" spans="1:8" x14ac:dyDescent="0.25">
      <c r="A32" s="167"/>
      <c r="B32" s="89" t="str">
        <f>'BARTOLOMEU-DIR'!C151</f>
        <v>ITAPETININGA</v>
      </c>
      <c r="C32" s="89">
        <f>'BARTOLOMEU-DIR'!C157</f>
        <v>0</v>
      </c>
      <c r="D32" s="89" t="str">
        <f>'BARTOLOMEU-DIR'!C189</f>
        <v>TATUÍ</v>
      </c>
      <c r="E32" s="89">
        <f>'BARTOLOMEU-DIR'!C195</f>
        <v>0</v>
      </c>
      <c r="F32" s="89" t="str">
        <f>'BARTOLOMEU-DIR'!C227</f>
        <v>CERQUILHO</v>
      </c>
      <c r="G32" s="89">
        <f>'BARTOLOMEU-DIR'!C233</f>
        <v>0</v>
      </c>
    </row>
    <row r="33" spans="1:7" x14ac:dyDescent="0.25">
      <c r="A33" s="167"/>
      <c r="B33" s="89" t="str">
        <f>'BARTOLOMEU-DIR'!C152</f>
        <v>ITARARÉ</v>
      </c>
      <c r="C33" s="89">
        <f>'BARTOLOMEU-DIR'!C158</f>
        <v>0</v>
      </c>
      <c r="D33" s="89" t="str">
        <f>'BARTOLOMEU-DIR'!C190</f>
        <v>LARANJAL PAULISTA</v>
      </c>
      <c r="E33" s="89">
        <f>'BARTOLOMEU-DIR'!C196</f>
        <v>0</v>
      </c>
      <c r="F33" s="89" t="str">
        <f>'BARTOLOMEU-DIR'!C228</f>
        <v>ITAPEVA</v>
      </c>
      <c r="G33" s="89">
        <f>'BARTOLOMEU-DIR'!C234</f>
        <v>0</v>
      </c>
    </row>
    <row r="34" spans="1:7" x14ac:dyDescent="0.25">
      <c r="A34" s="167"/>
      <c r="B34" s="89" t="str">
        <f>'BARTOLOMEU-DIR'!C153</f>
        <v>CAPÃO BONITO</v>
      </c>
      <c r="C34" s="89">
        <f>'BARTOLOMEU-DIR'!C159</f>
        <v>0</v>
      </c>
      <c r="D34" s="89" t="str">
        <f>'BARTOLOMEU-DIR'!C191</f>
        <v>CAPÃO BONITO</v>
      </c>
      <c r="E34" s="89">
        <f>'BARTOLOMEU-DIR'!C197</f>
        <v>0</v>
      </c>
      <c r="F34" s="89" t="str">
        <f>'BARTOLOMEU-DIR'!C229</f>
        <v>LARANJAL PAULISTA</v>
      </c>
      <c r="G34" s="89">
        <f>'BARTOLOMEU-DIR'!C235</f>
        <v>0</v>
      </c>
    </row>
    <row r="35" spans="1:7" x14ac:dyDescent="0.25">
      <c r="A35" s="167"/>
      <c r="B35" s="89">
        <f>'BARTOLOMEU-DIR'!C154</f>
        <v>0</v>
      </c>
      <c r="C35" s="89">
        <f>'BARTOLOMEU-DIR'!C160</f>
        <v>0</v>
      </c>
      <c r="D35" s="89">
        <f>'BARTOLOMEU-DIR'!C192</f>
        <v>0</v>
      </c>
      <c r="E35" s="89">
        <f>'BARTOLOMEU-DIR'!C198</f>
        <v>0</v>
      </c>
      <c r="F35" s="89">
        <f>'BARTOLOMEU-DIR'!C230</f>
        <v>0</v>
      </c>
      <c r="G35" s="89">
        <f>'BARTOLOMEU-DIR'!C236</f>
        <v>0</v>
      </c>
    </row>
    <row r="36" spans="1:7" ht="15.75" x14ac:dyDescent="0.25">
      <c r="A36" s="174" t="s">
        <v>8</v>
      </c>
      <c r="B36" s="162" t="str">
        <f>'BARTOLOMEU-DIR'!D149</f>
        <v>VISITA A BASE</v>
      </c>
      <c r="C36" s="166"/>
      <c r="D36" s="162" t="str">
        <f>'BARTOLOMEU-DIR'!D187</f>
        <v>VISITA A BASE</v>
      </c>
      <c r="E36" s="163"/>
      <c r="F36" s="166" t="str">
        <f>'BARTOLOMEU-DIR'!D225</f>
        <v>VISITA A BASE</v>
      </c>
      <c r="G36" s="163"/>
    </row>
    <row r="37" spans="1:7" ht="15.75" x14ac:dyDescent="0.25">
      <c r="A37" s="175"/>
      <c r="B37" s="162" t="str">
        <f>'BARTOLOMEU-DIR'!D150</f>
        <v>VISITA A BASE</v>
      </c>
      <c r="C37" s="166"/>
      <c r="D37" s="162" t="str">
        <f>'BARTOLOMEU-DIR'!D188</f>
        <v>VISITA A BASE</v>
      </c>
      <c r="E37" s="163"/>
      <c r="F37" s="166" t="str">
        <f>'BARTOLOMEU-DIR'!D226</f>
        <v>VISITA A BASE</v>
      </c>
      <c r="G37" s="163"/>
    </row>
    <row r="38" spans="1:7" ht="15.75" x14ac:dyDescent="0.25">
      <c r="A38" s="175"/>
      <c r="B38" s="162" t="str">
        <f>'BARTOLOMEU-DIR'!D151</f>
        <v>VISITA A BASE</v>
      </c>
      <c r="C38" s="166"/>
      <c r="D38" s="162" t="str">
        <f>'BARTOLOMEU-DIR'!D189</f>
        <v>VISITA A BASE</v>
      </c>
      <c r="E38" s="163"/>
      <c r="F38" s="166" t="str">
        <f>'BARTOLOMEU-DIR'!D227</f>
        <v>VISITA A BASE</v>
      </c>
      <c r="G38" s="163"/>
    </row>
    <row r="39" spans="1:7" ht="15.75" x14ac:dyDescent="0.25">
      <c r="A39" s="176"/>
      <c r="B39" s="162" t="str">
        <f>'BARTOLOMEU-DIR'!D152</f>
        <v>VISITA A BASE</v>
      </c>
      <c r="C39" s="166"/>
      <c r="D39" s="162" t="str">
        <f>'BARTOLOMEU-DIR'!D190</f>
        <v>VISITA A BASE</v>
      </c>
      <c r="E39" s="163"/>
      <c r="F39" s="166" t="str">
        <f>'BARTOLOMEU-DIR'!D228</f>
        <v>VISITA A BASE</v>
      </c>
      <c r="G39" s="163"/>
    </row>
    <row r="40" spans="1:7" ht="15.75" x14ac:dyDescent="0.25">
      <c r="A40" s="93" t="s">
        <v>15</v>
      </c>
      <c r="B40" s="144" t="str">
        <f>'BARTOLOMEU-DIR'!E149</f>
        <v>VEICULO SINDICATO</v>
      </c>
      <c r="C40" s="145"/>
      <c r="D40" s="144" t="str">
        <f>'BARTOLOMEU-DIR'!E187</f>
        <v>VEICULO SINDICATO</v>
      </c>
      <c r="E40" s="145"/>
      <c r="F40" s="144" t="str">
        <f>'BARTOLOMEU-DIR'!E225</f>
        <v>VEICULO SINDICATO</v>
      </c>
      <c r="G40" s="145"/>
    </row>
    <row r="41" spans="1:7" ht="15.75" x14ac:dyDescent="0.25">
      <c r="A41" s="94" t="s">
        <v>16</v>
      </c>
      <c r="B41" s="149">
        <f>'BARTOLOMEU-DIR'!H149</f>
        <v>5</v>
      </c>
      <c r="C41" s="150"/>
      <c r="D41" s="149">
        <v>5</v>
      </c>
      <c r="E41" s="150"/>
      <c r="F41" s="149">
        <f>'BARTOLOMEU-DIR'!H225</f>
        <v>5</v>
      </c>
      <c r="G41" s="150"/>
    </row>
    <row r="42" spans="1:7" ht="15.75" x14ac:dyDescent="0.25">
      <c r="A42" s="94" t="s">
        <v>17</v>
      </c>
      <c r="B42" s="151">
        <f>'BARTOLOMEU-DIR'!F149</f>
        <v>1950</v>
      </c>
      <c r="C42" s="152"/>
      <c r="D42" s="151">
        <f>'BARTOLOMEU-DIR'!F187</f>
        <v>1900</v>
      </c>
      <c r="E42" s="152"/>
      <c r="F42" s="151">
        <f>'BARTOLOMEU-DIR'!F225</f>
        <v>1900</v>
      </c>
      <c r="G42" s="152"/>
    </row>
    <row r="43" spans="1:7" ht="31.5" x14ac:dyDescent="0.25">
      <c r="A43" s="95" t="s">
        <v>18</v>
      </c>
      <c r="B43" s="151">
        <f>'BARTOLOMEU-DIR'!G149</f>
        <v>0</v>
      </c>
      <c r="C43" s="152"/>
      <c r="D43" s="151">
        <f>'BARTOLOMEU-DIR'!G187</f>
        <v>0</v>
      </c>
      <c r="E43" s="152"/>
      <c r="F43" s="151">
        <f>'BARTOLOMEU-DIR'!G225</f>
        <v>0</v>
      </c>
      <c r="G43" s="152"/>
    </row>
    <row r="44" spans="1:7" ht="15.75" x14ac:dyDescent="0.25">
      <c r="A44" s="85" t="s">
        <v>19</v>
      </c>
      <c r="B44" s="151">
        <f>SUM(B42:B43)</f>
        <v>1950</v>
      </c>
      <c r="C44" s="152"/>
      <c r="D44" s="151">
        <f>SUM(D42:D43)</f>
        <v>1900</v>
      </c>
      <c r="E44" s="152"/>
      <c r="F44" s="151">
        <f>SUM(F42:F43)</f>
        <v>1900</v>
      </c>
      <c r="G44" s="152"/>
    </row>
    <row r="45" spans="1:7" ht="15.75" x14ac:dyDescent="0.25">
      <c r="A45" s="96"/>
      <c r="B45" s="97"/>
      <c r="C45" s="97"/>
      <c r="D45" s="97"/>
      <c r="E45" s="97"/>
      <c r="F45" s="97"/>
      <c r="G45" s="97"/>
    </row>
    <row r="46" spans="1:7" ht="15.75" x14ac:dyDescent="0.25">
      <c r="A46" s="96"/>
      <c r="B46" s="97"/>
      <c r="C46" s="97"/>
      <c r="D46" s="97"/>
      <c r="E46" s="97"/>
      <c r="F46" s="97"/>
      <c r="G46" s="97"/>
    </row>
    <row r="47" spans="1:7" ht="15.75" x14ac:dyDescent="0.25">
      <c r="A47" s="96"/>
      <c r="B47" s="97"/>
      <c r="C47" s="97"/>
      <c r="D47" s="97"/>
      <c r="E47" s="97"/>
      <c r="F47" s="97"/>
      <c r="G47" s="97"/>
    </row>
    <row r="48" spans="1:7" ht="15.75" x14ac:dyDescent="0.25">
      <c r="A48" s="81" t="s">
        <v>3</v>
      </c>
      <c r="B48" s="106" t="s">
        <v>25</v>
      </c>
      <c r="C48" s="106"/>
      <c r="E48" s="82"/>
      <c r="F48" s="82" t="s">
        <v>21</v>
      </c>
    </row>
    <row r="50" spans="1:7" ht="31.5" x14ac:dyDescent="0.25">
      <c r="A50" s="85" t="s">
        <v>12</v>
      </c>
      <c r="B50" s="153">
        <f>$B$5</f>
        <v>45017</v>
      </c>
      <c r="C50" s="154"/>
      <c r="D50" s="153">
        <f>$D$5</f>
        <v>45047</v>
      </c>
      <c r="E50" s="154"/>
      <c r="F50" s="153">
        <f>$F$5</f>
        <v>45078</v>
      </c>
      <c r="G50" s="154"/>
    </row>
    <row r="51" spans="1:7" ht="15.75" x14ac:dyDescent="0.25">
      <c r="A51" s="85" t="s">
        <v>13</v>
      </c>
      <c r="B51" s="158" t="str">
        <f>'JOSÉ-DIR'!B149</f>
        <v>SOROCABA</v>
      </c>
      <c r="C51" s="159"/>
      <c r="D51" s="158" t="s">
        <v>42</v>
      </c>
      <c r="E51" s="159"/>
      <c r="F51" s="158">
        <f>'JOSÉ-DIR'!B107</f>
        <v>0</v>
      </c>
      <c r="G51" s="159"/>
    </row>
    <row r="52" spans="1:7" ht="15" customHeight="1" x14ac:dyDescent="0.25">
      <c r="A52" s="174" t="s">
        <v>14</v>
      </c>
      <c r="B52" s="87" t="str">
        <f>'JOSÉ-DIR'!C149</f>
        <v>LARANJAL PAULISTA</v>
      </c>
      <c r="C52" s="100">
        <f>'JOSÉ-DIR'!C155</f>
        <v>0</v>
      </c>
      <c r="D52" s="87" t="str">
        <f>'JOSÉ-DIR'!C187</f>
        <v>VOTORANTIM/IBIUNA</v>
      </c>
      <c r="E52" s="100">
        <f>'JOSÉ-DIR'!C193</f>
        <v>0</v>
      </c>
      <c r="F52" s="87" t="str">
        <f>'JOSÉ-DIR'!C225</f>
        <v>BOITUVA</v>
      </c>
      <c r="G52" s="100" t="str">
        <f>'JOSÉ-DIR'!C131</f>
        <v>TIETE</v>
      </c>
    </row>
    <row r="53" spans="1:7" ht="15" customHeight="1" x14ac:dyDescent="0.25">
      <c r="A53" s="175"/>
      <c r="B53" s="89" t="str">
        <f>'JOSÉ-DIR'!C150</f>
        <v>PORTO FELIZ</v>
      </c>
      <c r="C53" s="101">
        <f>'JOSÉ-DIR'!C156</f>
        <v>0</v>
      </c>
      <c r="D53" s="89" t="str">
        <f>'JOSÉ-DIR'!C188</f>
        <v>PIEDADE</v>
      </c>
      <c r="E53" s="101">
        <f>'JOSÉ-DIR'!C194</f>
        <v>0</v>
      </c>
      <c r="F53" s="89" t="str">
        <f>'JOSÉ-DIR'!C226</f>
        <v>VOTORANTIM/SALTO DE PIRAPORA</v>
      </c>
      <c r="G53" s="101" t="str">
        <f>'JOSÉ-DIR'!C132</f>
        <v>TATUI</v>
      </c>
    </row>
    <row r="54" spans="1:7" ht="15" customHeight="1" x14ac:dyDescent="0.25">
      <c r="A54" s="175"/>
      <c r="B54" s="89" t="str">
        <f>'JOSÉ-DIR'!C151</f>
        <v>CONCHAS</v>
      </c>
      <c r="C54" s="101">
        <f>'JOSÉ-DIR'!C157</f>
        <v>0</v>
      </c>
      <c r="D54" s="89" t="str">
        <f>'JOSÉ-DIR'!C189</f>
        <v>TATUI</v>
      </c>
      <c r="E54" s="101">
        <f>'JOSÉ-DIR'!C195</f>
        <v>0</v>
      </c>
      <c r="F54" s="89" t="str">
        <f>'JOSÉ-DIR'!C227</f>
        <v>PILAR DO SUL</v>
      </c>
      <c r="G54" s="101">
        <f>'JOSÉ-DIR'!C133</f>
        <v>0</v>
      </c>
    </row>
    <row r="55" spans="1:7" ht="15" customHeight="1" x14ac:dyDescent="0.25">
      <c r="A55" s="175"/>
      <c r="B55" s="89" t="str">
        <f>'JOSÉ-DIR'!C152</f>
        <v>TIETE</v>
      </c>
      <c r="C55" s="101">
        <f>'JOSÉ-DIR'!C158</f>
        <v>0</v>
      </c>
      <c r="D55" s="89" t="str">
        <f>'JOSÉ-DIR'!C190</f>
        <v>LARANJAL PAULISTA</v>
      </c>
      <c r="E55" s="101">
        <f>'JOSÉ-DIR'!C196</f>
        <v>0</v>
      </c>
      <c r="F55" s="89" t="str">
        <f>'JOSÉ-DIR'!C228</f>
        <v>TATUI</v>
      </c>
      <c r="G55" s="101">
        <f>'JOSÉ-DIR'!C134</f>
        <v>0</v>
      </c>
    </row>
    <row r="56" spans="1:7" ht="15" customHeight="1" x14ac:dyDescent="0.25">
      <c r="A56" s="175"/>
      <c r="B56" s="89" t="str">
        <f>'JOSÉ-DIR'!C153</f>
        <v>TATUI</v>
      </c>
      <c r="C56" s="101">
        <f>'JOSÉ-DIR'!C159</f>
        <v>0</v>
      </c>
      <c r="D56" s="89" t="str">
        <f>'JOSÉ-DIR'!C191</f>
        <v>PILAR DO SUL</v>
      </c>
      <c r="E56" s="101">
        <f>'JOSÉ-DIR'!C197</f>
        <v>0</v>
      </c>
      <c r="F56" s="89" t="str">
        <f>'JOSÉ-DIR'!C229</f>
        <v>ITAPETININGA</v>
      </c>
      <c r="G56" s="101">
        <f>'JOSÉ-DIR'!C135</f>
        <v>0</v>
      </c>
    </row>
    <row r="57" spans="1:7" ht="15.75" customHeight="1" x14ac:dyDescent="0.25">
      <c r="A57" s="176"/>
      <c r="B57" s="103">
        <f>'JOSÉ-DIR'!C154</f>
        <v>0</v>
      </c>
      <c r="C57" s="102">
        <f>'JOSÉ-DIR'!C160</f>
        <v>0</v>
      </c>
      <c r="D57" s="103">
        <f>'JOSÉ-DIR'!C192</f>
        <v>0</v>
      </c>
      <c r="E57" s="102">
        <f>'JOSÉ-DIR'!C198</f>
        <v>0</v>
      </c>
      <c r="F57" s="103">
        <f>'JOSÉ-DIR'!C230</f>
        <v>0</v>
      </c>
      <c r="G57" s="102">
        <f>'JOSÉ-DIR'!C136</f>
        <v>0</v>
      </c>
    </row>
    <row r="58" spans="1:7" ht="15.75" x14ac:dyDescent="0.25">
      <c r="A58" s="160" t="s">
        <v>8</v>
      </c>
      <c r="B58" s="161" t="str">
        <f>'JOSÉ-DIR'!D149</f>
        <v>VISITA A BASE</v>
      </c>
      <c r="C58" s="164"/>
      <c r="D58" s="161" t="str">
        <f>'JOSÉ-DIR'!D187</f>
        <v>ENTREGA DE BOLETINS</v>
      </c>
      <c r="E58" s="164"/>
      <c r="F58" s="161" t="str">
        <f>'JOSÉ-DIR'!D225</f>
        <v>VISITA A BASE</v>
      </c>
      <c r="G58" s="164"/>
    </row>
    <row r="59" spans="1:7" ht="15.75" x14ac:dyDescent="0.25">
      <c r="A59" s="160"/>
      <c r="B59" s="161" t="str">
        <f>'JOSÉ-DIR'!D150</f>
        <v>VISITA A BASE</v>
      </c>
      <c r="C59" s="164"/>
      <c r="D59" s="161" t="str">
        <f>'JOSÉ-DIR'!D188</f>
        <v>VISITA A BASE</v>
      </c>
      <c r="E59" s="164"/>
      <c r="F59" s="161" t="str">
        <f>'JOSÉ-DIR'!D226</f>
        <v>ENTREGA DE BOLETINS</v>
      </c>
      <c r="G59" s="164"/>
    </row>
    <row r="60" spans="1:7" ht="15.75" x14ac:dyDescent="0.25">
      <c r="A60" s="160"/>
      <c r="B60" s="161" t="str">
        <f>'JOSÉ-DIR'!D151</f>
        <v>VISITA A BASE</v>
      </c>
      <c r="C60" s="164"/>
      <c r="D60" s="161" t="str">
        <f>'JOSÉ-DIR'!D189</f>
        <v>VISITA A BASE</v>
      </c>
      <c r="E60" s="164"/>
      <c r="F60" s="161" t="str">
        <f>'JOSÉ-DIR'!D227</f>
        <v>VISITA A BASE</v>
      </c>
      <c r="G60" s="164"/>
    </row>
    <row r="61" spans="1:7" ht="15.75" x14ac:dyDescent="0.25">
      <c r="A61" s="160"/>
      <c r="B61" s="165" t="str">
        <f>'JOSÉ-DIR'!D152</f>
        <v>VISITA A BASE</v>
      </c>
      <c r="C61" s="157"/>
      <c r="D61" s="165" t="str">
        <f>'JOSÉ-DIR'!D190</f>
        <v>VISITA A BASE</v>
      </c>
      <c r="E61" s="157"/>
      <c r="F61" s="165" t="str">
        <f>'JOSÉ-DIR'!D228</f>
        <v>VISITA A BASE</v>
      </c>
      <c r="G61" s="157"/>
    </row>
    <row r="62" spans="1:7" ht="15.75" x14ac:dyDescent="0.25">
      <c r="A62" s="93" t="s">
        <v>15</v>
      </c>
      <c r="B62" s="144" t="str">
        <f>'JOSÉ-DIR'!E149</f>
        <v>VEICULO SINDICATO</v>
      </c>
      <c r="C62" s="145"/>
      <c r="D62" s="144" t="str">
        <f>'JOSÉ-DIR'!E187</f>
        <v>VEICULO SINDICATO</v>
      </c>
      <c r="E62" s="145"/>
      <c r="F62" s="144" t="str">
        <f>'JOSÉ-DIR'!E225</f>
        <v>VEICULO SINDICATO</v>
      </c>
      <c r="G62" s="145"/>
    </row>
    <row r="63" spans="1:7" ht="15.75" x14ac:dyDescent="0.25">
      <c r="A63" s="94" t="s">
        <v>16</v>
      </c>
      <c r="B63" s="149">
        <f>'JOSÉ-DIR'!H149</f>
        <v>5</v>
      </c>
      <c r="C63" s="150"/>
      <c r="D63" s="149">
        <f>'JOSÉ-DIR'!H187</f>
        <v>5</v>
      </c>
      <c r="E63" s="150"/>
      <c r="F63" s="149">
        <f>'JOSÉ-DIR'!H225</f>
        <v>5</v>
      </c>
      <c r="G63" s="150"/>
    </row>
    <row r="64" spans="1:7" ht="15.75" x14ac:dyDescent="0.25">
      <c r="A64" s="94" t="s">
        <v>17</v>
      </c>
      <c r="B64" s="151">
        <f>'JOSÉ-DIR'!F149</f>
        <v>1800</v>
      </c>
      <c r="C64" s="152"/>
      <c r="D64" s="151">
        <f>'JOSÉ-DIR'!F187</f>
        <v>1650</v>
      </c>
      <c r="E64" s="152"/>
      <c r="F64" s="151">
        <f>'JOSÉ-DIR'!F225</f>
        <v>1600</v>
      </c>
      <c r="G64" s="152"/>
    </row>
    <row r="65" spans="1:7" ht="31.5" x14ac:dyDescent="0.25">
      <c r="A65" s="95" t="s">
        <v>18</v>
      </c>
      <c r="B65" s="151">
        <f>'JOSÉ-DIR'!G149</f>
        <v>0</v>
      </c>
      <c r="C65" s="152"/>
      <c r="D65" s="151">
        <f>'JOSÉ-DIR'!G187</f>
        <v>146.95999999999998</v>
      </c>
      <c r="E65" s="152"/>
      <c r="F65" s="151">
        <f>'JOSÉ-DIR'!G225</f>
        <v>104.88</v>
      </c>
      <c r="G65" s="152"/>
    </row>
    <row r="66" spans="1:7" ht="15.75" x14ac:dyDescent="0.25">
      <c r="A66" s="85" t="s">
        <v>19</v>
      </c>
      <c r="B66" s="151">
        <f>SUM(B64:B65)</f>
        <v>1800</v>
      </c>
      <c r="C66" s="152"/>
      <c r="D66" s="151">
        <f>SUM(D64:D65)</f>
        <v>1796.96</v>
      </c>
      <c r="E66" s="152"/>
      <c r="F66" s="151">
        <f>SUM(F64:F65)</f>
        <v>1704.88</v>
      </c>
      <c r="G66" s="152"/>
    </row>
    <row r="67" spans="1:7" ht="15.75" x14ac:dyDescent="0.25">
      <c r="A67" s="96"/>
      <c r="B67" s="97"/>
      <c r="C67" s="97"/>
      <c r="D67" s="97"/>
      <c r="E67" s="97"/>
      <c r="F67" s="97"/>
      <c r="G67" s="97"/>
    </row>
    <row r="68" spans="1:7" ht="15.75" x14ac:dyDescent="0.25">
      <c r="A68" s="96"/>
      <c r="B68" s="97"/>
      <c r="C68" s="97"/>
      <c r="D68" s="97"/>
      <c r="E68" s="97"/>
      <c r="F68" s="97"/>
      <c r="G68" s="97"/>
    </row>
    <row r="69" spans="1:7" ht="15.75" x14ac:dyDescent="0.25">
      <c r="A69" s="96"/>
      <c r="B69" s="97"/>
      <c r="C69" s="97"/>
      <c r="D69" s="97"/>
      <c r="E69" s="97"/>
      <c r="F69" s="97"/>
      <c r="G69" s="97"/>
    </row>
    <row r="70" spans="1:7" ht="15.75" x14ac:dyDescent="0.25">
      <c r="A70" s="96"/>
      <c r="B70" s="97"/>
      <c r="C70" s="97"/>
      <c r="D70" s="97"/>
      <c r="E70" s="97"/>
      <c r="F70" s="97"/>
      <c r="G70" s="97"/>
    </row>
    <row r="71" spans="1:7" ht="15.75" x14ac:dyDescent="0.25">
      <c r="A71" s="81" t="s">
        <v>3</v>
      </c>
      <c r="B71" s="106" t="s">
        <v>26</v>
      </c>
      <c r="C71" s="106"/>
      <c r="E71" s="82"/>
      <c r="F71" s="82" t="s">
        <v>21</v>
      </c>
    </row>
    <row r="73" spans="1:7" ht="31.5" x14ac:dyDescent="0.25">
      <c r="A73" s="85" t="s">
        <v>12</v>
      </c>
      <c r="B73" s="153">
        <f>$B$5</f>
        <v>45017</v>
      </c>
      <c r="C73" s="154"/>
      <c r="D73" s="153">
        <f>$D$5</f>
        <v>45047</v>
      </c>
      <c r="E73" s="154"/>
      <c r="F73" s="153">
        <f>$F$5</f>
        <v>45078</v>
      </c>
      <c r="G73" s="154"/>
    </row>
    <row r="74" spans="1:7" ht="15.75" x14ac:dyDescent="0.25">
      <c r="A74" s="85" t="s">
        <v>13</v>
      </c>
      <c r="B74" s="158" t="str">
        <f>'NILTON-DIR'!B149</f>
        <v>SOROCABA</v>
      </c>
      <c r="C74" s="159"/>
      <c r="D74" s="158" t="s">
        <v>42</v>
      </c>
      <c r="E74" s="159"/>
      <c r="F74" s="158">
        <f>'NILTON-DIR'!B107</f>
        <v>0</v>
      </c>
      <c r="G74" s="159"/>
    </row>
    <row r="75" spans="1:7" x14ac:dyDescent="0.25">
      <c r="A75" s="160" t="s">
        <v>14</v>
      </c>
      <c r="B75" s="98" t="str">
        <f>'NILTON-DIR'!C149</f>
        <v>PORTO FELIZ</v>
      </c>
      <c r="C75" s="99">
        <f>'NILTON-DIR'!C155</f>
        <v>0</v>
      </c>
      <c r="D75" s="107" t="str">
        <f>'NILTON-DIR'!C187</f>
        <v>CONCHAS</v>
      </c>
      <c r="E75" s="107">
        <f>'NILTON-DIR'!C193</f>
        <v>0</v>
      </c>
      <c r="F75" s="125" t="str">
        <f>'NILTON-DIR'!C225</f>
        <v>SÃO PAULO</v>
      </c>
      <c r="G75" s="99">
        <f>'NILTON-DIR'!C231</f>
        <v>0</v>
      </c>
    </row>
    <row r="76" spans="1:7" x14ac:dyDescent="0.25">
      <c r="A76" s="160"/>
      <c r="B76" s="90" t="str">
        <f>'NILTON-DIR'!C150</f>
        <v>SÃO PAULO</v>
      </c>
      <c r="C76" s="91">
        <f>'NILTON-DIR'!C156</f>
        <v>0</v>
      </c>
      <c r="D76" s="108" t="str">
        <f>'NILTON-DIR'!C188</f>
        <v>VOTORANTIM/IBIUNA</v>
      </c>
      <c r="E76" s="108">
        <f>'NILTON-DIR'!C194</f>
        <v>0</v>
      </c>
      <c r="F76" s="119" t="str">
        <f>'NILTON-DIR'!C226</f>
        <v>BOITUVA</v>
      </c>
      <c r="G76" s="91">
        <f>'NILTON-DIR'!C232</f>
        <v>0</v>
      </c>
    </row>
    <row r="77" spans="1:7" x14ac:dyDescent="0.25">
      <c r="A77" s="160"/>
      <c r="B77" s="90" t="str">
        <f>'NILTON-DIR'!C151</f>
        <v>TIETE</v>
      </c>
      <c r="C77" s="91">
        <f>'NILTON-DIR'!C157</f>
        <v>0</v>
      </c>
      <c r="D77" s="108" t="str">
        <f>'NILTON-DIR'!C189</f>
        <v>CAPELA DO ALTO</v>
      </c>
      <c r="E77" s="108">
        <f>'NILTON-DIR'!C195</f>
        <v>0</v>
      </c>
      <c r="F77" s="119" t="str">
        <f>'NILTON-DIR'!C227</f>
        <v>CERQUILHO</v>
      </c>
      <c r="G77" s="91">
        <f>'NILTON-DIR'!C233</f>
        <v>0</v>
      </c>
    </row>
    <row r="78" spans="1:7" x14ac:dyDescent="0.25">
      <c r="A78" s="160"/>
      <c r="B78" s="90" t="str">
        <f>'NILTON-DIR'!C152</f>
        <v>ITARARÉ</v>
      </c>
      <c r="C78" s="91">
        <f>'NILTON-DIR'!C158</f>
        <v>0</v>
      </c>
      <c r="D78" s="108" t="str">
        <f>'NILTON-DIR'!C190</f>
        <v>SÃO PAULO</v>
      </c>
      <c r="E78" s="108">
        <f>'NILTON-DIR'!C196</f>
        <v>0</v>
      </c>
      <c r="F78" s="119" t="str">
        <f>'NILTON-DIR'!C228</f>
        <v>ITAPEVA</v>
      </c>
      <c r="G78" s="91">
        <f>'NILTON-DIR'!C234</f>
        <v>0</v>
      </c>
    </row>
    <row r="79" spans="1:7" x14ac:dyDescent="0.25">
      <c r="A79" s="160"/>
      <c r="B79" s="90" t="str">
        <f>'NILTON-DIR'!C153</f>
        <v>SALTO DE PIRAPORA</v>
      </c>
      <c r="C79" s="91">
        <f>'NILTON-DIR'!C159</f>
        <v>0</v>
      </c>
      <c r="D79" s="108" t="str">
        <f>'NILTON-DIR'!C191</f>
        <v>ITAPETININGA</v>
      </c>
      <c r="E79" s="108">
        <f>'NILTON-DIR'!C197</f>
        <v>0</v>
      </c>
      <c r="F79" s="119" t="str">
        <f>'NILTON-DIR'!C229</f>
        <v>SÃO PAULO</v>
      </c>
      <c r="G79" s="91">
        <f>'NILTON-DIR'!C235</f>
        <v>0</v>
      </c>
    </row>
    <row r="80" spans="1:7" x14ac:dyDescent="0.25">
      <c r="A80" s="160"/>
      <c r="B80" s="121" t="str">
        <f>'NILTON-DIR'!C154</f>
        <v>SÃO PAULO</v>
      </c>
      <c r="C80" s="92">
        <f>'NILTON-DIR'!C160</f>
        <v>0</v>
      </c>
      <c r="D80" s="117">
        <f>'NILTON-DIR'!C192</f>
        <v>0</v>
      </c>
      <c r="E80" s="117">
        <f>'NILTON-DIR'!C198</f>
        <v>0</v>
      </c>
      <c r="F80" s="120">
        <f>'NILTON-DIR'!C230</f>
        <v>0</v>
      </c>
      <c r="G80" s="92">
        <f>'NILTON-DIR'!C236</f>
        <v>0</v>
      </c>
    </row>
    <row r="81" spans="1:8" ht="15.75" x14ac:dyDescent="0.25">
      <c r="A81" s="160" t="s">
        <v>8</v>
      </c>
      <c r="B81" s="146" t="str">
        <f>'NILTON-DIR'!D149</f>
        <v>VISITA A BASE</v>
      </c>
      <c r="C81" s="148"/>
      <c r="D81" s="147" t="str">
        <f>'NILTON-DIR'!D187</f>
        <v>VISITA A BASE</v>
      </c>
      <c r="E81" s="148"/>
      <c r="F81" s="147" t="str">
        <f>'NILTON-DIR'!D225</f>
        <v>FEDERAÇÃO</v>
      </c>
      <c r="G81" s="148"/>
    </row>
    <row r="82" spans="1:8" ht="15.75" x14ac:dyDescent="0.25">
      <c r="A82" s="160"/>
      <c r="B82" s="146" t="str">
        <f>'NILTON-DIR'!D150</f>
        <v>FEDERAÇÃO</v>
      </c>
      <c r="C82" s="148"/>
      <c r="D82" s="147" t="str">
        <f>'NILTON-DIR'!D188</f>
        <v>ENTREGA DE BOLETINS</v>
      </c>
      <c r="E82" s="148"/>
      <c r="F82" s="147" t="str">
        <f>'NILTON-DIR'!D226</f>
        <v>VISITA A BASE</v>
      </c>
      <c r="G82" s="148"/>
    </row>
    <row r="83" spans="1:8" ht="15.75" x14ac:dyDescent="0.25">
      <c r="A83" s="160"/>
      <c r="B83" s="146" t="str">
        <f>'NILTON-DIR'!D151</f>
        <v>VISITA A BASE</v>
      </c>
      <c r="C83" s="148"/>
      <c r="D83" s="147" t="str">
        <f>'NILTON-DIR'!D189</f>
        <v>VISITA A BASE</v>
      </c>
      <c r="E83" s="148"/>
      <c r="F83" s="147" t="str">
        <f>'NILTON-DIR'!D227</f>
        <v>VISITA A BASE</v>
      </c>
      <c r="G83" s="148"/>
    </row>
    <row r="84" spans="1:8" ht="15.75" x14ac:dyDescent="0.25">
      <c r="A84" s="160"/>
      <c r="B84" s="171" t="str">
        <f>'NILTON-DIR'!D152</f>
        <v>VISITA A BASE</v>
      </c>
      <c r="C84" s="173"/>
      <c r="D84" s="172" t="str">
        <f>'NILTON-DIR'!D190</f>
        <v>FEDERAÇÃO</v>
      </c>
      <c r="E84" s="173"/>
      <c r="F84" s="172" t="str">
        <f>'NILTON-DIR'!D228</f>
        <v>VISITA A BASE</v>
      </c>
      <c r="G84" s="173"/>
    </row>
    <row r="85" spans="1:8" ht="15.75" x14ac:dyDescent="0.25">
      <c r="A85" s="93" t="s">
        <v>15</v>
      </c>
      <c r="B85" s="144" t="str">
        <f>'NILTON-DIR'!E149</f>
        <v>VEICULO SINDICATO</v>
      </c>
      <c r="C85" s="145"/>
      <c r="D85" s="144" t="str">
        <f>'NILTON-DIR'!E187</f>
        <v>VEICULO SINDICATO</v>
      </c>
      <c r="E85" s="145"/>
      <c r="F85" s="144" t="str">
        <f>'NILTON-DIR'!E225</f>
        <v>VEICULO SINDICATO</v>
      </c>
      <c r="G85" s="145"/>
    </row>
    <row r="86" spans="1:8" ht="15.75" x14ac:dyDescent="0.25">
      <c r="A86" s="94" t="s">
        <v>16</v>
      </c>
      <c r="B86" s="144">
        <f>'NILTON-DIR'!H149</f>
        <v>6</v>
      </c>
      <c r="C86" s="145"/>
      <c r="D86" s="144">
        <f>'NILTON-DIR'!H187</f>
        <v>5</v>
      </c>
      <c r="E86" s="145"/>
      <c r="F86" s="144">
        <f>'NILTON-DIR'!H225</f>
        <v>5</v>
      </c>
      <c r="G86" s="145"/>
    </row>
    <row r="87" spans="1:8" ht="15.75" x14ac:dyDescent="0.25">
      <c r="A87" s="94" t="s">
        <v>17</v>
      </c>
      <c r="B87" s="151">
        <f>'NILTON-DIR'!F149</f>
        <v>2050</v>
      </c>
      <c r="C87" s="152"/>
      <c r="D87" s="151">
        <f>'NILTON-DIR'!F187</f>
        <v>1700</v>
      </c>
      <c r="E87" s="152"/>
      <c r="F87" s="151">
        <f>'NILTON-DIR'!F225</f>
        <v>1750</v>
      </c>
      <c r="G87" s="152"/>
    </row>
    <row r="88" spans="1:8" ht="31.5" x14ac:dyDescent="0.25">
      <c r="A88" s="95" t="s">
        <v>18</v>
      </c>
      <c r="B88" s="151">
        <f>'NILTON-DIR'!G149</f>
        <v>0</v>
      </c>
      <c r="C88" s="152"/>
      <c r="D88" s="151">
        <f>'NILTON-DIR'!G187</f>
        <v>0</v>
      </c>
      <c r="E88" s="152"/>
      <c r="F88" s="151">
        <f>'NILTON-DIR'!G225</f>
        <v>0</v>
      </c>
      <c r="G88" s="152"/>
    </row>
    <row r="89" spans="1:8" ht="15.75" x14ac:dyDescent="0.25">
      <c r="A89" s="85" t="s">
        <v>19</v>
      </c>
      <c r="B89" s="151">
        <f>SUM(B87:B88)</f>
        <v>2050</v>
      </c>
      <c r="C89" s="152"/>
      <c r="D89" s="151">
        <f>SUM(D87:D88)</f>
        <v>1700</v>
      </c>
      <c r="E89" s="152"/>
      <c r="F89" s="151">
        <f>SUM(F87:F88)</f>
        <v>1750</v>
      </c>
      <c r="G89" s="152"/>
    </row>
    <row r="90" spans="1:8" ht="15.75" x14ac:dyDescent="0.25">
      <c r="A90" s="96"/>
      <c r="B90" s="97"/>
      <c r="C90" s="97"/>
      <c r="D90" s="97"/>
      <c r="E90" s="97"/>
      <c r="F90" s="97"/>
      <c r="G90" s="97"/>
    </row>
    <row r="91" spans="1:8" ht="15.75" x14ac:dyDescent="0.25">
      <c r="A91" s="96"/>
      <c r="B91" s="97"/>
      <c r="C91" s="97"/>
      <c r="D91" s="97"/>
      <c r="E91" s="97"/>
      <c r="F91" s="97"/>
      <c r="G91" s="97"/>
    </row>
    <row r="92" spans="1:8" ht="15.75" x14ac:dyDescent="0.25">
      <c r="A92" s="96"/>
      <c r="B92" s="97"/>
      <c r="C92" s="97"/>
      <c r="D92" s="97"/>
      <c r="E92" s="97"/>
      <c r="F92" s="97"/>
      <c r="G92" s="97"/>
    </row>
    <row r="93" spans="1:8" ht="15.75" x14ac:dyDescent="0.25">
      <c r="A93" s="81" t="s">
        <v>3</v>
      </c>
      <c r="B93" s="106" t="s">
        <v>31</v>
      </c>
      <c r="F93" s="82" t="s">
        <v>21</v>
      </c>
      <c r="H93" s="122"/>
    </row>
    <row r="94" spans="1:8" ht="15.75" x14ac:dyDescent="0.25">
      <c r="A94" s="96"/>
      <c r="B94" s="97"/>
      <c r="C94" s="97"/>
      <c r="D94" s="97"/>
      <c r="E94" s="97"/>
      <c r="F94" s="97"/>
      <c r="G94" s="97"/>
    </row>
    <row r="95" spans="1:8" ht="31.5" x14ac:dyDescent="0.25">
      <c r="A95" s="85" t="s">
        <v>12</v>
      </c>
      <c r="B95" s="153">
        <f>$B$5</f>
        <v>45017</v>
      </c>
      <c r="C95" s="154"/>
      <c r="D95" s="153">
        <f>$D$5</f>
        <v>45047</v>
      </c>
      <c r="E95" s="154"/>
      <c r="F95" s="153">
        <f>$F$5</f>
        <v>45078</v>
      </c>
      <c r="G95" s="154"/>
    </row>
    <row r="96" spans="1:8" ht="15.75" x14ac:dyDescent="0.25">
      <c r="A96" s="85" t="s">
        <v>13</v>
      </c>
      <c r="B96" s="179" t="str">
        <f>'WILLIAM-DIR'!B149</f>
        <v>SOROCABA</v>
      </c>
      <c r="C96" s="180"/>
      <c r="D96" s="179" t="str">
        <f>'WILLIAM-DIR'!B187</f>
        <v>SOROCABA</v>
      </c>
      <c r="E96" s="180"/>
      <c r="F96" s="179" t="str">
        <f>'WILLIAM-DIR'!B225</f>
        <v>SOROCABA</v>
      </c>
      <c r="G96" s="180"/>
    </row>
    <row r="97" spans="1:7" x14ac:dyDescent="0.25">
      <c r="A97" s="160" t="s">
        <v>14</v>
      </c>
      <c r="B97" s="99" t="str">
        <f>'WILLIAM-DIR'!C149</f>
        <v>PIEDADE</v>
      </c>
      <c r="C97" s="107">
        <f>'WILLIAM-DIR'!C155</f>
        <v>0</v>
      </c>
      <c r="D97" s="107" t="str">
        <f>'WILLIAM-DIR'!C187</f>
        <v>SÃO ROQUE</v>
      </c>
      <c r="E97" s="107">
        <f>'WILLIAM-DIR'!C193</f>
        <v>0</v>
      </c>
      <c r="F97" s="107" t="str">
        <f>'WILLIAM-DIR'!C225</f>
        <v>BURI</v>
      </c>
      <c r="G97" s="107" t="str">
        <f>'WILLIAM-DIR'!C131</f>
        <v>ITU</v>
      </c>
    </row>
    <row r="98" spans="1:7" x14ac:dyDescent="0.25">
      <c r="A98" s="160"/>
      <c r="B98" s="91" t="str">
        <f>'WILLIAM-DIR'!C150</f>
        <v>ITAPETININGA</v>
      </c>
      <c r="C98" s="108">
        <f>'WILLIAM-DIR'!C156</f>
        <v>0</v>
      </c>
      <c r="D98" s="108" t="str">
        <f>'WILLIAM-DIR'!C188</f>
        <v>ITU</v>
      </c>
      <c r="E98" s="108">
        <f>'WILLIAM-DIR'!C194</f>
        <v>0</v>
      </c>
      <c r="F98" s="108" t="str">
        <f>'WILLIAM-DIR'!C226</f>
        <v>ITU</v>
      </c>
      <c r="G98" s="108">
        <f>'WILLIAM-DIR'!C132</f>
        <v>0</v>
      </c>
    </row>
    <row r="99" spans="1:7" x14ac:dyDescent="0.25">
      <c r="A99" s="160"/>
      <c r="B99" s="91" t="str">
        <f>'WILLIAM-DIR'!C151</f>
        <v>SÃO ROQUE</v>
      </c>
      <c r="C99" s="108">
        <f>'WILLIAM-DIR'!C157</f>
        <v>0</v>
      </c>
      <c r="D99" s="108" t="str">
        <f>'WILLIAM-DIR'!C189</f>
        <v>PIEDADE</v>
      </c>
      <c r="E99" s="108">
        <f>'WILLIAM-DIR'!C195</f>
        <v>0</v>
      </c>
      <c r="F99" s="108" t="str">
        <f>'WILLIAM-DIR'!C227</f>
        <v>PIEDADE</v>
      </c>
      <c r="G99" s="108">
        <f>'WILLIAM-DIR'!C133</f>
        <v>0</v>
      </c>
    </row>
    <row r="100" spans="1:7" x14ac:dyDescent="0.25">
      <c r="A100" s="160"/>
      <c r="B100" s="91" t="str">
        <f>'WILLIAM-DIR'!C152</f>
        <v>ITU</v>
      </c>
      <c r="C100" s="108">
        <f>'WILLIAM-DIR'!C158</f>
        <v>0</v>
      </c>
      <c r="D100" s="108" t="str">
        <f>'WILLIAM-DIR'!C190</f>
        <v>ITU</v>
      </c>
      <c r="E100" s="108">
        <f>'WILLIAM-DIR'!C196</f>
        <v>0</v>
      </c>
      <c r="F100" s="108" t="str">
        <f>'WILLIAM-DIR'!C228</f>
        <v>ALUMINIO/SÃO ROQUE</v>
      </c>
      <c r="G100" s="108">
        <f>'WILLIAM-DIR'!C134</f>
        <v>0</v>
      </c>
    </row>
    <row r="101" spans="1:7" x14ac:dyDescent="0.25">
      <c r="A101" s="160"/>
      <c r="B101" s="91">
        <f>'WILLIAM-DIR'!C153</f>
        <v>0</v>
      </c>
      <c r="C101" s="108">
        <f>'WILLIAM-DIR'!C159</f>
        <v>0</v>
      </c>
      <c r="D101" s="108">
        <f>'WILLIAM-DIR'!C191</f>
        <v>0</v>
      </c>
      <c r="E101" s="108">
        <f>'WILLIAM-DIR'!C197</f>
        <v>0</v>
      </c>
      <c r="F101" s="108">
        <f>'WILLIAM-DIR'!C229</f>
        <v>0</v>
      </c>
      <c r="G101" s="108">
        <f>'WILLIAM-DIR'!C135</f>
        <v>0</v>
      </c>
    </row>
    <row r="102" spans="1:7" x14ac:dyDescent="0.25">
      <c r="A102" s="160"/>
      <c r="B102" s="92">
        <f>'WILLIAM-DIR'!C154</f>
        <v>0</v>
      </c>
      <c r="C102" s="117">
        <f>'WILLIAM-DIR'!C160</f>
        <v>0</v>
      </c>
      <c r="D102" s="117">
        <f>'WILLIAM-DIR'!C192</f>
        <v>0</v>
      </c>
      <c r="E102" s="117">
        <f>'WILLIAM-DIR'!C198</f>
        <v>0</v>
      </c>
      <c r="F102" s="117">
        <f>'WILLIAM-DIR'!C230</f>
        <v>0</v>
      </c>
      <c r="G102" s="117">
        <f>'WILLIAM-DIR'!C136</f>
        <v>0</v>
      </c>
    </row>
    <row r="103" spans="1:7" ht="15.75" x14ac:dyDescent="0.25">
      <c r="A103" s="160" t="s">
        <v>8</v>
      </c>
      <c r="B103" s="146" t="str">
        <f>'WILLIAM-DIR'!D149</f>
        <v>VISITA A BASE</v>
      </c>
      <c r="C103" s="148"/>
      <c r="D103" s="146" t="str">
        <f>'WILLIAM-DIR'!D187</f>
        <v>VISITA A BASE</v>
      </c>
      <c r="E103" s="148"/>
      <c r="F103" s="146" t="str">
        <f>'WILLIAM-DIR'!D225</f>
        <v>VISITA A BASE</v>
      </c>
      <c r="G103" s="148"/>
    </row>
    <row r="104" spans="1:7" ht="15.75" x14ac:dyDescent="0.25">
      <c r="A104" s="160"/>
      <c r="B104" s="146" t="str">
        <f>'WILLIAM-DIR'!D150</f>
        <v>VISITA A BASE</v>
      </c>
      <c r="C104" s="148"/>
      <c r="D104" s="146" t="str">
        <f>'WILLIAM-DIR'!D188</f>
        <v>VISITA A BASE</v>
      </c>
      <c r="E104" s="148"/>
      <c r="F104" s="146" t="str">
        <f>'WILLIAM-DIR'!D226</f>
        <v>VISITA A BASE</v>
      </c>
      <c r="G104" s="148"/>
    </row>
    <row r="105" spans="1:7" ht="15.75" x14ac:dyDescent="0.25">
      <c r="A105" s="160"/>
      <c r="B105" s="146" t="str">
        <f>'WILLIAM-DIR'!D151</f>
        <v>VISITA A BASE</v>
      </c>
      <c r="C105" s="148"/>
      <c r="D105" s="146" t="str">
        <f>'WILLIAM-DIR'!D189</f>
        <v>VISITA A BASE</v>
      </c>
      <c r="E105" s="148"/>
      <c r="F105" s="146" t="str">
        <f>'WILLIAM-DIR'!D227</f>
        <v>VISITA A BASE</v>
      </c>
      <c r="G105" s="148"/>
    </row>
    <row r="106" spans="1:7" ht="15.75" x14ac:dyDescent="0.25">
      <c r="A106" s="160"/>
      <c r="B106" s="146" t="str">
        <f>'WILLIAM-DIR'!D152</f>
        <v>VISITA A BASE</v>
      </c>
      <c r="C106" s="148"/>
      <c r="D106" s="146" t="str">
        <f>'WILLIAM-DIR'!D190</f>
        <v>VISITA A BASE</v>
      </c>
      <c r="E106" s="148"/>
      <c r="F106" s="146" t="str">
        <f>'WILLIAM-DIR'!D228</f>
        <v>VISITA A BASE</v>
      </c>
      <c r="G106" s="148"/>
    </row>
    <row r="107" spans="1:7" ht="15.75" x14ac:dyDescent="0.25">
      <c r="A107" s="93" t="s">
        <v>15</v>
      </c>
      <c r="B107" s="179" t="str">
        <f>'WILLIAM-DIR'!E149</f>
        <v>VEICULO SINDICATO</v>
      </c>
      <c r="C107" s="180"/>
      <c r="D107" s="179" t="str">
        <f>'WILLIAM-DIR'!E187</f>
        <v>VEICULO SINDICATO</v>
      </c>
      <c r="E107" s="180"/>
      <c r="F107" s="179" t="str">
        <f>'WILLIAM-DIR'!E225</f>
        <v>VEICULO SINDICATO</v>
      </c>
      <c r="G107" s="180"/>
    </row>
    <row r="108" spans="1:7" ht="15.75" x14ac:dyDescent="0.25">
      <c r="A108" s="94" t="s">
        <v>16</v>
      </c>
      <c r="B108" s="158">
        <f>'WILLIAM-DIR'!H149</f>
        <v>4</v>
      </c>
      <c r="C108" s="159"/>
      <c r="D108" s="158">
        <f>'WILLIAM-DIR'!H187</f>
        <v>4</v>
      </c>
      <c r="E108" s="159"/>
      <c r="F108" s="158">
        <f>'WILLIAM-DIR'!H225</f>
        <v>4</v>
      </c>
      <c r="G108" s="159"/>
    </row>
    <row r="109" spans="1:7" ht="15.75" x14ac:dyDescent="0.25">
      <c r="A109" s="94" t="s">
        <v>17</v>
      </c>
      <c r="B109" s="151">
        <f>'WILLIAM-DIR'!F149</f>
        <v>1250</v>
      </c>
      <c r="C109" s="152"/>
      <c r="D109" s="151">
        <f>'WILLIAM-DIR'!F187</f>
        <v>1200</v>
      </c>
      <c r="E109" s="152"/>
      <c r="F109" s="151">
        <f>'WILLIAM-DIR'!F225</f>
        <v>1300</v>
      </c>
      <c r="G109" s="152"/>
    </row>
    <row r="110" spans="1:7" ht="31.5" x14ac:dyDescent="0.25">
      <c r="A110" s="95" t="s">
        <v>18</v>
      </c>
      <c r="B110" s="151">
        <f>'WILLIAM-DIR'!G149</f>
        <v>0</v>
      </c>
      <c r="C110" s="152"/>
      <c r="D110" s="151">
        <f>'WILLIAM-DIR'!G187</f>
        <v>0</v>
      </c>
      <c r="E110" s="152"/>
      <c r="F110" s="177">
        <f>'WILLIAM-DIR'!G225</f>
        <v>0</v>
      </c>
      <c r="G110" s="178"/>
    </row>
    <row r="111" spans="1:7" ht="15.75" x14ac:dyDescent="0.25">
      <c r="A111" s="85" t="s">
        <v>19</v>
      </c>
      <c r="B111" s="151">
        <f>SUM(B109:B110)</f>
        <v>1250</v>
      </c>
      <c r="C111" s="152"/>
      <c r="D111" s="151">
        <f>SUM(D109:D110)</f>
        <v>1200</v>
      </c>
      <c r="E111" s="152"/>
      <c r="F111" s="151">
        <f>SUM(F109:F110)</f>
        <v>1300</v>
      </c>
      <c r="G111" s="152"/>
    </row>
    <row r="112" spans="1:7" ht="15.75" x14ac:dyDescent="0.25">
      <c r="A112" s="96"/>
      <c r="B112" s="97"/>
      <c r="C112" s="97"/>
      <c r="D112" s="97"/>
      <c r="E112" s="97"/>
      <c r="F112" s="97"/>
      <c r="G112" s="97"/>
    </row>
    <row r="113" spans="1:7" ht="15.75" x14ac:dyDescent="0.25">
      <c r="A113" s="96"/>
      <c r="B113" s="97"/>
      <c r="C113" s="97"/>
      <c r="D113" s="97"/>
      <c r="E113" s="97"/>
      <c r="F113" s="97"/>
      <c r="G113" s="97"/>
    </row>
    <row r="114" spans="1:7" ht="15.75" x14ac:dyDescent="0.25">
      <c r="A114" s="96"/>
      <c r="B114" s="97"/>
      <c r="C114" s="97"/>
      <c r="D114" s="97"/>
      <c r="E114" s="97"/>
      <c r="F114" s="97"/>
      <c r="G114" s="97"/>
    </row>
    <row r="115" spans="1:7" ht="15.75" x14ac:dyDescent="0.25">
      <c r="A115" s="81" t="s">
        <v>3</v>
      </c>
      <c r="B115" s="106" t="s">
        <v>27</v>
      </c>
      <c r="C115" s="106"/>
      <c r="E115" s="82"/>
      <c r="F115" s="82" t="s">
        <v>22</v>
      </c>
    </row>
    <row r="117" spans="1:7" ht="31.5" x14ac:dyDescent="0.25">
      <c r="A117" s="85" t="s">
        <v>12</v>
      </c>
      <c r="B117" s="153">
        <f>$B$5</f>
        <v>45017</v>
      </c>
      <c r="C117" s="154"/>
      <c r="D117" s="153">
        <f>$D$5</f>
        <v>45047</v>
      </c>
      <c r="E117" s="154"/>
      <c r="F117" s="153">
        <f>$F$5</f>
        <v>45078</v>
      </c>
      <c r="G117" s="154"/>
    </row>
    <row r="118" spans="1:7" ht="15.75" x14ac:dyDescent="0.25">
      <c r="A118" s="85" t="s">
        <v>13</v>
      </c>
      <c r="B118" s="158" t="str">
        <f>'ORLANDO-TES'!B149</f>
        <v>SOROCABA</v>
      </c>
      <c r="C118" s="159"/>
      <c r="D118" s="158" t="str">
        <f>'ORLANDO-TES'!B187</f>
        <v>SOROCABA</v>
      </c>
      <c r="E118" s="159"/>
      <c r="F118" s="158" t="str">
        <f>'ORLANDO-TES'!B225</f>
        <v>SOROCABA</v>
      </c>
      <c r="G118" s="159"/>
    </row>
    <row r="119" spans="1:7" x14ac:dyDescent="0.25">
      <c r="A119" s="160" t="s">
        <v>14</v>
      </c>
      <c r="B119" s="98" t="str">
        <f>'ORLANDO-TES'!C149</f>
        <v>ITU</v>
      </c>
      <c r="C119" s="99">
        <f>'ORLANDO-TES'!C155</f>
        <v>0</v>
      </c>
      <c r="D119" s="99" t="str">
        <f>'ORLANDO-TES'!C187</f>
        <v>SALTO DE PIRAPORA</v>
      </c>
      <c r="E119" s="107">
        <f>'ORLANDO-TES'!C193</f>
        <v>0</v>
      </c>
      <c r="F119" s="107" t="str">
        <f>'ORLANDO-TES'!C225</f>
        <v>ITU/SALTO</v>
      </c>
      <c r="G119" s="107" t="str">
        <f>'ORLANDO-TES'!C131</f>
        <v>TATUI</v>
      </c>
    </row>
    <row r="120" spans="1:7" x14ac:dyDescent="0.25">
      <c r="A120" s="160"/>
      <c r="B120" s="90" t="str">
        <f>'ORLANDO-TES'!C150</f>
        <v>IBIUNA</v>
      </c>
      <c r="C120" s="91">
        <f>'ORLANDO-TES'!C156</f>
        <v>0</v>
      </c>
      <c r="D120" s="91" t="str">
        <f>'ORLANDO-TES'!C188</f>
        <v>PIEDADE</v>
      </c>
      <c r="E120" s="108">
        <f>'ORLANDO-TES'!C194</f>
        <v>0</v>
      </c>
      <c r="F120" s="108" t="str">
        <f>'ORLANDO-TES'!C226</f>
        <v>VOTORANTIM/SALTO DE PIRAPORA</v>
      </c>
      <c r="G120" s="108" t="str">
        <f>'ORLANDO-TES'!C132</f>
        <v>CAPÃO BONITO</v>
      </c>
    </row>
    <row r="121" spans="1:7" x14ac:dyDescent="0.25">
      <c r="A121" s="160"/>
      <c r="B121" s="90" t="str">
        <f>'ORLANDO-TES'!C151</f>
        <v>PIEDADE</v>
      </c>
      <c r="C121" s="91">
        <f>'ORLANDO-TES'!C157</f>
        <v>0</v>
      </c>
      <c r="D121" s="91" t="str">
        <f>'ORLANDO-TES'!C189</f>
        <v>TATUI</v>
      </c>
      <c r="E121" s="108">
        <f>'ORLANDO-TES'!C195</f>
        <v>0</v>
      </c>
      <c r="F121" s="108" t="str">
        <f>'ORLANDO-TES'!C227</f>
        <v>PILAR DO SUL</v>
      </c>
      <c r="G121" s="108">
        <f>'ORLANDO-TES'!C133</f>
        <v>0</v>
      </c>
    </row>
    <row r="122" spans="1:7" x14ac:dyDescent="0.25">
      <c r="A122" s="160"/>
      <c r="B122" s="90" t="str">
        <f>'ORLANDO-TES'!C152</f>
        <v>TATUI</v>
      </c>
      <c r="C122" s="91">
        <f>'ORLANDO-TES'!C158</f>
        <v>0</v>
      </c>
      <c r="D122" s="91" t="str">
        <f>'ORLANDO-TES'!C190</f>
        <v>LARANJAL PAULISTA</v>
      </c>
      <c r="E122" s="108">
        <f>'ORLANDO-TES'!C196</f>
        <v>0</v>
      </c>
      <c r="F122" s="108" t="str">
        <f>'ORLANDO-TES'!C228</f>
        <v>IBIUNA</v>
      </c>
      <c r="G122" s="108">
        <f>'ORLANDO-TES'!C134</f>
        <v>0</v>
      </c>
    </row>
    <row r="123" spans="1:7" x14ac:dyDescent="0.25">
      <c r="A123" s="160"/>
      <c r="B123" s="90" t="str">
        <f>'ORLANDO-TES'!C153</f>
        <v>CAPÃO BONITO</v>
      </c>
      <c r="C123" s="91">
        <f>'ORLANDO-TES'!C159</f>
        <v>0</v>
      </c>
      <c r="D123" s="91" t="str">
        <f>'ORLANDO-TES'!C191</f>
        <v>PILAR DO SUL</v>
      </c>
      <c r="E123" s="108">
        <f>'ORLANDO-TES'!C197</f>
        <v>0</v>
      </c>
      <c r="F123" s="108" t="str">
        <f>'ORLANDO-TES'!C229</f>
        <v>TATUI</v>
      </c>
      <c r="G123" s="108">
        <f>'ORLANDO-TES'!C135</f>
        <v>0</v>
      </c>
    </row>
    <row r="124" spans="1:7" ht="15" customHeight="1" x14ac:dyDescent="0.25">
      <c r="A124" s="160"/>
      <c r="B124" s="121">
        <f>'ORLANDO-TES'!C154</f>
        <v>0</v>
      </c>
      <c r="C124" s="92">
        <f>'ORLANDO-TES'!C160</f>
        <v>0</v>
      </c>
      <c r="D124" s="92">
        <f>'ORLANDO-TES'!C192</f>
        <v>0</v>
      </c>
      <c r="E124" s="117">
        <f>'ORLANDO-TES'!C198</f>
        <v>0</v>
      </c>
      <c r="F124" s="117">
        <f>'ORLANDO-TES'!C230</f>
        <v>0</v>
      </c>
      <c r="G124" s="117">
        <f>'ORLANDO-TES'!C136</f>
        <v>0</v>
      </c>
    </row>
    <row r="125" spans="1:7" ht="15" customHeight="1" x14ac:dyDescent="0.25">
      <c r="A125" s="160" t="s">
        <v>8</v>
      </c>
      <c r="B125" s="161" t="str">
        <f>'ORLANDO-TES'!D149</f>
        <v>VISITA A BASE</v>
      </c>
      <c r="C125" s="164"/>
      <c r="D125" s="155" t="str">
        <f>'ORLANDO-TES'!D187</f>
        <v>VISITA A BASE</v>
      </c>
      <c r="E125" s="164"/>
      <c r="F125" s="155" t="str">
        <f>'ORLANDO-TES'!D225</f>
        <v>VISITA A BASE</v>
      </c>
      <c r="G125" s="164"/>
    </row>
    <row r="126" spans="1:7" ht="15" customHeight="1" x14ac:dyDescent="0.25">
      <c r="A126" s="160"/>
      <c r="B126" s="161" t="str">
        <f>'ORLANDO-TES'!D150</f>
        <v>VISITA A BASE</v>
      </c>
      <c r="C126" s="164"/>
      <c r="D126" s="155" t="str">
        <f>'ORLANDO-TES'!D188</f>
        <v>VISITA A BASE</v>
      </c>
      <c r="E126" s="164"/>
      <c r="F126" s="155" t="str">
        <f>'ORLANDO-TES'!D226</f>
        <v>ENTREGA  DE BOLETINS</v>
      </c>
      <c r="G126" s="164"/>
    </row>
    <row r="127" spans="1:7" ht="15" customHeight="1" x14ac:dyDescent="0.25">
      <c r="A127" s="160"/>
      <c r="B127" s="161" t="str">
        <f>'ORLANDO-TES'!D151</f>
        <v>VISITA A BASE</v>
      </c>
      <c r="C127" s="164"/>
      <c r="D127" s="155" t="str">
        <f>'ORLANDO-TES'!D189</f>
        <v>VISITA A BASE</v>
      </c>
      <c r="E127" s="164"/>
      <c r="F127" s="155" t="str">
        <f>'ORLANDO-TES'!D227</f>
        <v>VISITA A BASE</v>
      </c>
      <c r="G127" s="164"/>
    </row>
    <row r="128" spans="1:7" ht="15" customHeight="1" x14ac:dyDescent="0.25">
      <c r="A128" s="160"/>
      <c r="B128" s="165" t="str">
        <f>'ORLANDO-TES'!D152</f>
        <v>VISITA A BASE</v>
      </c>
      <c r="C128" s="157"/>
      <c r="D128" s="156" t="str">
        <f>'ORLANDO-TES'!D190</f>
        <v>VISITA A BASE</v>
      </c>
      <c r="E128" s="157"/>
      <c r="F128" s="156" t="str">
        <f>'ORLANDO-TES'!D228</f>
        <v>VISITA A BASE</v>
      </c>
      <c r="G128" s="157"/>
    </row>
    <row r="129" spans="1:7" ht="15" customHeight="1" x14ac:dyDescent="0.25">
      <c r="A129" s="93" t="s">
        <v>15</v>
      </c>
      <c r="B129" s="144" t="str">
        <f>'ORLANDO-TES'!E149</f>
        <v>VEICULO SINDICATO</v>
      </c>
      <c r="C129" s="145"/>
      <c r="D129" s="144" t="str">
        <f>'ORLANDO-TES'!E187</f>
        <v>VEICULO SINDICATO</v>
      </c>
      <c r="E129" s="145"/>
      <c r="F129" s="144" t="str">
        <f>'ORLANDO-TES'!E225</f>
        <v>VEICULO SINDICATO</v>
      </c>
      <c r="G129" s="145"/>
    </row>
    <row r="130" spans="1:7" ht="15" customHeight="1" x14ac:dyDescent="0.25">
      <c r="A130" s="94" t="s">
        <v>16</v>
      </c>
      <c r="B130" s="149">
        <f>'ORLANDO-TES'!H149</f>
        <v>5</v>
      </c>
      <c r="C130" s="150"/>
      <c r="D130" s="149">
        <f>'ORLANDO-TES'!H187</f>
        <v>5</v>
      </c>
      <c r="E130" s="150"/>
      <c r="F130" s="149">
        <f>'ORLANDO-TES'!H225</f>
        <v>5</v>
      </c>
      <c r="G130" s="150"/>
    </row>
    <row r="131" spans="1:7" ht="15" customHeight="1" x14ac:dyDescent="0.25">
      <c r="A131" s="94" t="s">
        <v>17</v>
      </c>
      <c r="B131" s="151">
        <f>'ORLANDO-TES'!F149</f>
        <v>1650</v>
      </c>
      <c r="C131" s="152"/>
      <c r="D131" s="151">
        <f>'ORLANDO-TES'!F187</f>
        <v>1650</v>
      </c>
      <c r="E131" s="152"/>
      <c r="F131" s="151">
        <f>'ORLANDO-TES'!F225</f>
        <v>1550</v>
      </c>
      <c r="G131" s="152"/>
    </row>
    <row r="132" spans="1:7" ht="31.5" x14ac:dyDescent="0.25">
      <c r="A132" s="95" t="s">
        <v>18</v>
      </c>
      <c r="B132" s="151">
        <f>'ORLANDO-TES'!G149</f>
        <v>0</v>
      </c>
      <c r="C132" s="152"/>
      <c r="D132" s="151">
        <f>'ORLANDO-TES'!G187</f>
        <v>0</v>
      </c>
      <c r="E132" s="152"/>
      <c r="F132" s="151">
        <f>'ORLANDO-TES'!G225</f>
        <v>0</v>
      </c>
      <c r="G132" s="152"/>
    </row>
    <row r="133" spans="1:7" ht="15.75" x14ac:dyDescent="0.25">
      <c r="A133" s="85" t="s">
        <v>19</v>
      </c>
      <c r="B133" s="151">
        <f>SUM(B131:B132)</f>
        <v>1650</v>
      </c>
      <c r="C133" s="152"/>
      <c r="D133" s="151">
        <f>SUM(D131:D132)</f>
        <v>1650</v>
      </c>
      <c r="E133" s="152"/>
      <c r="F133" s="151">
        <f>SUM(F131:F132)</f>
        <v>1550</v>
      </c>
      <c r="G133" s="152"/>
    </row>
    <row r="134" spans="1:7" ht="15.75" x14ac:dyDescent="0.25">
      <c r="A134" s="96"/>
      <c r="B134" s="97"/>
      <c r="C134" s="97"/>
      <c r="D134" s="97"/>
      <c r="E134" s="97"/>
      <c r="F134" s="97"/>
      <c r="G134" s="97"/>
    </row>
    <row r="135" spans="1:7" ht="15.75" x14ac:dyDescent="0.25">
      <c r="A135" s="96"/>
      <c r="B135" s="97"/>
      <c r="C135" s="97"/>
      <c r="D135" s="97"/>
      <c r="E135" s="97"/>
      <c r="F135" s="97"/>
      <c r="G135" s="97"/>
    </row>
    <row r="136" spans="1:7" ht="15.75" x14ac:dyDescent="0.25">
      <c r="A136" s="96"/>
      <c r="B136" s="97"/>
      <c r="C136" s="97"/>
      <c r="D136" s="97"/>
      <c r="E136" s="97"/>
      <c r="F136" s="97"/>
      <c r="G136" s="97"/>
    </row>
    <row r="137" spans="1:7" ht="15.75" x14ac:dyDescent="0.25">
      <c r="A137" s="81" t="s">
        <v>3</v>
      </c>
      <c r="B137" s="106" t="s">
        <v>28</v>
      </c>
      <c r="C137" s="106"/>
      <c r="E137" s="82"/>
      <c r="F137" s="82" t="s">
        <v>23</v>
      </c>
    </row>
    <row r="139" spans="1:7" ht="31.5" x14ac:dyDescent="0.25">
      <c r="A139" s="85" t="s">
        <v>12</v>
      </c>
      <c r="B139" s="153">
        <f>$B$5</f>
        <v>45017</v>
      </c>
      <c r="C139" s="154"/>
      <c r="D139" s="153">
        <f>$D$5</f>
        <v>45047</v>
      </c>
      <c r="E139" s="154"/>
      <c r="F139" s="153">
        <f>$F$5</f>
        <v>45078</v>
      </c>
      <c r="G139" s="154"/>
    </row>
    <row r="140" spans="1:7" ht="15.75" x14ac:dyDescent="0.25">
      <c r="A140" s="85" t="s">
        <v>13</v>
      </c>
      <c r="B140" s="158" t="str">
        <f>'SERGIO-PRES'!B149</f>
        <v>SOROCABA</v>
      </c>
      <c r="C140" s="159"/>
      <c r="D140" s="158" t="str">
        <f>'SERGIO-PRES'!B187</f>
        <v>SOROCABA</v>
      </c>
      <c r="E140" s="159"/>
      <c r="F140" s="158" t="str">
        <f>'SERGIO-PRES'!B225</f>
        <v>SOROCABA</v>
      </c>
      <c r="G140" s="159"/>
    </row>
    <row r="141" spans="1:7" x14ac:dyDescent="0.25">
      <c r="A141" s="160" t="s">
        <v>14</v>
      </c>
      <c r="B141" s="87" t="str">
        <f>'SERGIO-PRES'!C149</f>
        <v>SÃO PAULO</v>
      </c>
      <c r="C141" s="100">
        <f>'SERGIO-PRES'!C155</f>
        <v>0</v>
      </c>
      <c r="D141" s="100" t="str">
        <f>'SERGIO-PRES'!C187</f>
        <v>CONCHAS</v>
      </c>
      <c r="E141" s="100">
        <f>'SERGIO-PRES'!C193</f>
        <v>0</v>
      </c>
      <c r="F141" s="100" t="str">
        <f>'SERGIO-PRES'!C225</f>
        <v>SÃO PAULO</v>
      </c>
      <c r="G141" s="107">
        <f>'SERGIO-PRES'!C231</f>
        <v>0</v>
      </c>
    </row>
    <row r="142" spans="1:7" x14ac:dyDescent="0.25">
      <c r="A142" s="160"/>
      <c r="B142" s="89" t="str">
        <f>'SERGIO-PRES'!C150</f>
        <v>CONCHAS</v>
      </c>
      <c r="C142" s="101">
        <f>'SERGIO-PRES'!C156</f>
        <v>0</v>
      </c>
      <c r="D142" s="101" t="str">
        <f>'SERGIO-PRES'!C188</f>
        <v>ITAPETININGA</v>
      </c>
      <c r="E142" s="101">
        <f>'SERGIO-PRES'!C194</f>
        <v>0</v>
      </c>
      <c r="F142" s="101" t="str">
        <f>'SERGIO-PRES'!C226</f>
        <v>ITAPETININGA</v>
      </c>
      <c r="G142" s="108">
        <f>'SERGIO-PRES'!C232</f>
        <v>0</v>
      </c>
    </row>
    <row r="143" spans="1:7" x14ac:dyDescent="0.25">
      <c r="A143" s="160"/>
      <c r="B143" s="89" t="str">
        <f>'SERGIO-PRES'!C151</f>
        <v>ITARARE</v>
      </c>
      <c r="C143" s="101">
        <f>'SERGIO-PRES'!C157</f>
        <v>0</v>
      </c>
      <c r="D143" s="101" t="str">
        <f>'SERGIO-PRES'!C189</f>
        <v>CAPELA DO ALTO</v>
      </c>
      <c r="E143" s="101">
        <f>'SERGIO-PRES'!C195</f>
        <v>0</v>
      </c>
      <c r="F143" s="101" t="str">
        <f>'SERGIO-PRES'!C227</f>
        <v>ITAPEVA</v>
      </c>
      <c r="G143" s="108">
        <f>'SERGIO-PRES'!C233</f>
        <v>0</v>
      </c>
    </row>
    <row r="144" spans="1:7" x14ac:dyDescent="0.25">
      <c r="A144" s="160"/>
      <c r="B144" s="89" t="str">
        <f>'SERGIO-PRES'!C152</f>
        <v>PIEDADE</v>
      </c>
      <c r="C144" s="101">
        <f>'SERGIO-PRES'!C158</f>
        <v>0</v>
      </c>
      <c r="D144" s="101" t="str">
        <f>'SERGIO-PRES'!C190</f>
        <v>SÃO PAULO</v>
      </c>
      <c r="E144" s="101">
        <f>'SERGIO-PRES'!C196</f>
        <v>0</v>
      </c>
      <c r="F144" s="101" t="str">
        <f>'SERGIO-PRES'!C228</f>
        <v>SÃO PAULO</v>
      </c>
      <c r="G144" s="108">
        <f>'SERGIO-PRES'!C234</f>
        <v>0</v>
      </c>
    </row>
    <row r="145" spans="1:7" x14ac:dyDescent="0.25">
      <c r="A145" s="160"/>
      <c r="B145" s="89" t="str">
        <f>'SERGIO-PRES'!C153</f>
        <v>CAPÃO BONITO</v>
      </c>
      <c r="C145" s="101">
        <f>'SERGIO-PRES'!C159</f>
        <v>0</v>
      </c>
      <c r="D145" s="101" t="str">
        <f>'SERGIO-PRES'!C191</f>
        <v>CAPÃO BONITO</v>
      </c>
      <c r="E145" s="101">
        <f>'SERGIO-PRES'!C197</f>
        <v>0</v>
      </c>
      <c r="F145" s="101" t="str">
        <f>'SERGIO-PRES'!C229</f>
        <v>LARANJAL PAULISTA</v>
      </c>
      <c r="G145" s="108">
        <f>'SERGIO-PRES'!C235</f>
        <v>0</v>
      </c>
    </row>
    <row r="146" spans="1:7" x14ac:dyDescent="0.25">
      <c r="A146" s="160"/>
      <c r="B146" s="103" t="str">
        <f>'SERGIO-PRES'!C154</f>
        <v>SÃO PAULO</v>
      </c>
      <c r="C146" s="102">
        <f>'SERGIO-PRES'!C160</f>
        <v>0</v>
      </c>
      <c r="D146" s="102">
        <f>'SERGIO-PRES'!C192</f>
        <v>0</v>
      </c>
      <c r="E146" s="102">
        <f>'SERGIO-PRES'!C198</f>
        <v>0</v>
      </c>
      <c r="F146" s="102" t="str">
        <f>'SERGIO-PRES'!C230</f>
        <v>ITAPETININGA</v>
      </c>
      <c r="G146" s="117">
        <f>'SERGIO-PRES'!C236</f>
        <v>0</v>
      </c>
    </row>
    <row r="147" spans="1:7" ht="15.75" x14ac:dyDescent="0.25">
      <c r="A147" s="160" t="s">
        <v>8</v>
      </c>
      <c r="B147" s="161" t="str">
        <f>'SERGIO-PRES'!D149</f>
        <v>FEDERAÇÃO</v>
      </c>
      <c r="C147" s="155"/>
      <c r="D147" s="162" t="str">
        <f>'SERGIO-PRES'!D187</f>
        <v>VISITA A BASE</v>
      </c>
      <c r="E147" s="163"/>
      <c r="F147" s="155" t="str">
        <f>'SERGIO-PRES'!D225</f>
        <v>FEDERAÇÃO</v>
      </c>
      <c r="G147" s="164"/>
    </row>
    <row r="148" spans="1:7" ht="15.75" x14ac:dyDescent="0.25">
      <c r="A148" s="160"/>
      <c r="B148" s="161" t="str">
        <f>'SERGIO-PRES'!D150</f>
        <v>VISITA A BASE</v>
      </c>
      <c r="C148" s="155"/>
      <c r="D148" s="161" t="str">
        <f>'SERGIO-PRES'!D188</f>
        <v>VISITA A BASE</v>
      </c>
      <c r="E148" s="164"/>
      <c r="F148" s="155" t="str">
        <f>'SERGIO-PRES'!D226</f>
        <v>VISITA A BASE</v>
      </c>
      <c r="G148" s="164"/>
    </row>
    <row r="149" spans="1:7" ht="15.75" x14ac:dyDescent="0.25">
      <c r="A149" s="160"/>
      <c r="B149" s="161" t="str">
        <f>'SERGIO-PRES'!D151</f>
        <v>VISITA A BASE</v>
      </c>
      <c r="C149" s="155"/>
      <c r="D149" s="161" t="str">
        <f>'SERGIO-PRES'!D189</f>
        <v>VISITA A BASE</v>
      </c>
      <c r="E149" s="164"/>
      <c r="F149" s="155" t="str">
        <f>'SERGIO-PRES'!D227</f>
        <v>VISITA A BASE</v>
      </c>
      <c r="G149" s="164"/>
    </row>
    <row r="150" spans="1:7" ht="15.75" x14ac:dyDescent="0.25">
      <c r="A150" s="160"/>
      <c r="B150" s="165" t="str">
        <f>'SERGIO-PRES'!D152</f>
        <v>VISITA A BASE</v>
      </c>
      <c r="C150" s="156"/>
      <c r="D150" s="165" t="str">
        <f>'SERGIO-PRES'!D190</f>
        <v>FEREDAÇÃO</v>
      </c>
      <c r="E150" s="157"/>
      <c r="F150" s="156" t="str">
        <f>'SERGIO-PRES'!D228</f>
        <v>FEDERAÇÃO</v>
      </c>
      <c r="G150" s="157"/>
    </row>
    <row r="151" spans="1:7" ht="15.75" x14ac:dyDescent="0.25">
      <c r="A151" s="93" t="s">
        <v>15</v>
      </c>
      <c r="B151" s="144" t="str">
        <f>'SERGIO-PRES'!E149</f>
        <v>VEICULO SINDICATO</v>
      </c>
      <c r="C151" s="145"/>
      <c r="D151" s="144" t="str">
        <f>'SERGIO-PRES'!E187</f>
        <v>VEICULO SINDICATO</v>
      </c>
      <c r="E151" s="145"/>
      <c r="F151" s="144" t="str">
        <f>'SERGIO-PRES'!E225</f>
        <v>VEICULO SINDICATO</v>
      </c>
      <c r="G151" s="145"/>
    </row>
    <row r="152" spans="1:7" ht="15.75" x14ac:dyDescent="0.25">
      <c r="A152" s="94" t="s">
        <v>16</v>
      </c>
      <c r="B152" s="149">
        <f>'SERGIO-PRES'!H149</f>
        <v>6</v>
      </c>
      <c r="C152" s="150"/>
      <c r="D152" s="149">
        <f>'SERGIO-PRES'!H187</f>
        <v>6</v>
      </c>
      <c r="E152" s="150"/>
      <c r="F152" s="149">
        <f>'SERGIO-PRES'!H225</f>
        <v>6</v>
      </c>
      <c r="G152" s="150"/>
    </row>
    <row r="153" spans="1:7" ht="15.75" x14ac:dyDescent="0.25">
      <c r="A153" s="94" t="s">
        <v>17</v>
      </c>
      <c r="B153" s="177">
        <f>'SERGIO-PRES'!F149</f>
        <v>2200</v>
      </c>
      <c r="C153" s="178"/>
      <c r="D153" s="177">
        <f>'SERGIO-PRES'!F187</f>
        <v>1800</v>
      </c>
      <c r="E153" s="178"/>
      <c r="F153" s="177">
        <f>'SERGIO-PRES'!F225</f>
        <v>2200</v>
      </c>
      <c r="G153" s="178"/>
    </row>
    <row r="154" spans="1:7" ht="31.5" x14ac:dyDescent="0.25">
      <c r="A154" s="95" t="s">
        <v>18</v>
      </c>
      <c r="B154" s="177">
        <f>'SERGIO-PRES'!G149</f>
        <v>0</v>
      </c>
      <c r="C154" s="178"/>
      <c r="D154" s="177">
        <f>'SERGIO-PRES'!G187</f>
        <v>105.58</v>
      </c>
      <c r="E154" s="178"/>
      <c r="F154" s="177">
        <f>'SERGIO-PRES'!G225</f>
        <v>5.4</v>
      </c>
      <c r="G154" s="178"/>
    </row>
    <row r="155" spans="1:7" ht="15.75" x14ac:dyDescent="0.25">
      <c r="A155" s="85" t="s">
        <v>19</v>
      </c>
      <c r="B155" s="151">
        <f>SUM(B153:B154)</f>
        <v>2200</v>
      </c>
      <c r="C155" s="152"/>
      <c r="D155" s="151">
        <f>SUM(D153:D154)</f>
        <v>1905.58</v>
      </c>
      <c r="E155" s="152"/>
      <c r="F155" s="151">
        <f>SUM(F153:F154)</f>
        <v>2205.4</v>
      </c>
      <c r="G155" s="152"/>
    </row>
    <row r="158" spans="1:7" x14ac:dyDescent="0.25">
      <c r="A158" s="83"/>
    </row>
    <row r="159" spans="1:7" x14ac:dyDescent="0.25">
      <c r="A159" s="83"/>
    </row>
    <row r="160" spans="1:7" x14ac:dyDescent="0.25">
      <c r="A160" s="83"/>
    </row>
    <row r="161" spans="1:1" x14ac:dyDescent="0.25">
      <c r="A161" s="83"/>
    </row>
    <row r="162" spans="1:1" x14ac:dyDescent="0.25">
      <c r="A162" s="83"/>
    </row>
    <row r="163" spans="1:1" x14ac:dyDescent="0.25">
      <c r="A163" s="83"/>
    </row>
    <row r="164" spans="1:1" x14ac:dyDescent="0.25">
      <c r="A164" s="83"/>
    </row>
    <row r="165" spans="1:1" x14ac:dyDescent="0.25">
      <c r="A165" s="83"/>
    </row>
    <row r="166" spans="1:1" x14ac:dyDescent="0.25">
      <c r="A166" s="83"/>
    </row>
    <row r="167" spans="1:1" x14ac:dyDescent="0.25">
      <c r="A167" s="83"/>
    </row>
    <row r="168" spans="1:1" x14ac:dyDescent="0.25">
      <c r="A168" s="83"/>
    </row>
    <row r="169" spans="1:1" x14ac:dyDescent="0.25">
      <c r="A169" s="83"/>
    </row>
    <row r="170" spans="1:1" x14ac:dyDescent="0.25">
      <c r="A170" s="83"/>
    </row>
    <row r="171" spans="1:1" x14ac:dyDescent="0.25">
      <c r="A171" s="83"/>
    </row>
    <row r="172" spans="1:1" x14ac:dyDescent="0.25">
      <c r="A172" s="83"/>
    </row>
    <row r="173" spans="1:1" x14ac:dyDescent="0.25">
      <c r="A173" s="83"/>
    </row>
  </sheetData>
  <mergeCells count="247">
    <mergeCell ref="A52:A57"/>
    <mergeCell ref="B59:C59"/>
    <mergeCell ref="D59:E59"/>
    <mergeCell ref="B17:C17"/>
    <mergeCell ref="D17:E17"/>
    <mergeCell ref="F17:G17"/>
    <mergeCell ref="B18:C18"/>
    <mergeCell ref="D18:E18"/>
    <mergeCell ref="F18:G18"/>
    <mergeCell ref="B38:C38"/>
    <mergeCell ref="D38:E38"/>
    <mergeCell ref="F38:G38"/>
    <mergeCell ref="B36:C36"/>
    <mergeCell ref="D36:E36"/>
    <mergeCell ref="B19:C19"/>
    <mergeCell ref="D19:E19"/>
    <mergeCell ref="F19:G19"/>
    <mergeCell ref="B20:C20"/>
    <mergeCell ref="D20:E20"/>
    <mergeCell ref="F20:G20"/>
    <mergeCell ref="B29:C29"/>
    <mergeCell ref="D29:E29"/>
    <mergeCell ref="F29:G29"/>
    <mergeCell ref="A30:A35"/>
    <mergeCell ref="F14:G14"/>
    <mergeCell ref="B15:C15"/>
    <mergeCell ref="D15:E15"/>
    <mergeCell ref="F15:G15"/>
    <mergeCell ref="B16:C16"/>
    <mergeCell ref="D16:E16"/>
    <mergeCell ref="F16:G16"/>
    <mergeCell ref="B14:C14"/>
    <mergeCell ref="D14:E14"/>
    <mergeCell ref="B105:C105"/>
    <mergeCell ref="D105:E105"/>
    <mergeCell ref="F105:G105"/>
    <mergeCell ref="B103:C103"/>
    <mergeCell ref="D103:E103"/>
    <mergeCell ref="B41:C41"/>
    <mergeCell ref="D41:E41"/>
    <mergeCell ref="F41:G41"/>
    <mergeCell ref="B42:C42"/>
    <mergeCell ref="D42:E42"/>
    <mergeCell ref="F42:G42"/>
    <mergeCell ref="B58:C58"/>
    <mergeCell ref="D58:E58"/>
    <mergeCell ref="F58:G58"/>
    <mergeCell ref="B62:C62"/>
    <mergeCell ref="D62:E62"/>
    <mergeCell ref="F62:G62"/>
    <mergeCell ref="B63:C63"/>
    <mergeCell ref="D63:E63"/>
    <mergeCell ref="F63:G63"/>
    <mergeCell ref="B89:C89"/>
    <mergeCell ref="D89:E89"/>
    <mergeCell ref="F89:G89"/>
    <mergeCell ref="B73:C73"/>
    <mergeCell ref="B108:C108"/>
    <mergeCell ref="D108:E108"/>
    <mergeCell ref="F108:G108"/>
    <mergeCell ref="B109:C109"/>
    <mergeCell ref="D109:E109"/>
    <mergeCell ref="F109:G109"/>
    <mergeCell ref="B66:C66"/>
    <mergeCell ref="D66:E66"/>
    <mergeCell ref="F66:G66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96:C96"/>
    <mergeCell ref="D96:E96"/>
    <mergeCell ref="F96:G96"/>
    <mergeCell ref="F88:G88"/>
    <mergeCell ref="D1:G1"/>
    <mergeCell ref="B3:E3"/>
    <mergeCell ref="B5:C5"/>
    <mergeCell ref="D5:E5"/>
    <mergeCell ref="F5:G5"/>
    <mergeCell ref="B6:C6"/>
    <mergeCell ref="D6:E6"/>
    <mergeCell ref="B151:C151"/>
    <mergeCell ref="D151:E151"/>
    <mergeCell ref="F151:G151"/>
    <mergeCell ref="B149:C149"/>
    <mergeCell ref="D149:E149"/>
    <mergeCell ref="F149:G149"/>
    <mergeCell ref="B150:C150"/>
    <mergeCell ref="D150:E150"/>
    <mergeCell ref="F150:G150"/>
    <mergeCell ref="B147:C147"/>
    <mergeCell ref="D147:E147"/>
    <mergeCell ref="F147:G147"/>
    <mergeCell ref="B148:C148"/>
    <mergeCell ref="D148:E148"/>
    <mergeCell ref="F148:G148"/>
    <mergeCell ref="B131:C131"/>
    <mergeCell ref="D131:E131"/>
    <mergeCell ref="F6:G6"/>
    <mergeCell ref="A7:A13"/>
    <mergeCell ref="A14:A17"/>
    <mergeCell ref="B21:C21"/>
    <mergeCell ref="D21:E21"/>
    <mergeCell ref="F21:G21"/>
    <mergeCell ref="B153:C153"/>
    <mergeCell ref="D153:E153"/>
    <mergeCell ref="F153:G153"/>
    <mergeCell ref="B152:C152"/>
    <mergeCell ref="D152:E152"/>
    <mergeCell ref="F152:G152"/>
    <mergeCell ref="F131:G131"/>
    <mergeCell ref="B129:C129"/>
    <mergeCell ref="D129:E129"/>
    <mergeCell ref="F129:G129"/>
    <mergeCell ref="B130:C130"/>
    <mergeCell ref="D130:E130"/>
    <mergeCell ref="F130:G130"/>
    <mergeCell ref="B127:C127"/>
    <mergeCell ref="D127:E127"/>
    <mergeCell ref="F127:G127"/>
    <mergeCell ref="B128:C128"/>
    <mergeCell ref="D128:E128"/>
    <mergeCell ref="A36:A39"/>
    <mergeCell ref="B43:C43"/>
    <mergeCell ref="D43:E43"/>
    <mergeCell ref="F43:G43"/>
    <mergeCell ref="B22:C22"/>
    <mergeCell ref="D22:E22"/>
    <mergeCell ref="F22:G22"/>
    <mergeCell ref="B28:C28"/>
    <mergeCell ref="D28:E28"/>
    <mergeCell ref="F28:G28"/>
    <mergeCell ref="B39:C39"/>
    <mergeCell ref="D39:E39"/>
    <mergeCell ref="F39:G39"/>
    <mergeCell ref="B40:C40"/>
    <mergeCell ref="D40:E40"/>
    <mergeCell ref="F40:G40"/>
    <mergeCell ref="F36:G36"/>
    <mergeCell ref="B37:C37"/>
    <mergeCell ref="D37:E37"/>
    <mergeCell ref="F37:G37"/>
    <mergeCell ref="A97:A102"/>
    <mergeCell ref="A103:A106"/>
    <mergeCell ref="B110:C110"/>
    <mergeCell ref="D110:E110"/>
    <mergeCell ref="F110:G110"/>
    <mergeCell ref="B44:C44"/>
    <mergeCell ref="D44:E44"/>
    <mergeCell ref="F44:G44"/>
    <mergeCell ref="B95:C95"/>
    <mergeCell ref="D95:E95"/>
    <mergeCell ref="F95:G95"/>
    <mergeCell ref="B106:C106"/>
    <mergeCell ref="D106:E106"/>
    <mergeCell ref="F106:G106"/>
    <mergeCell ref="B107:C107"/>
    <mergeCell ref="D107:E107"/>
    <mergeCell ref="F107:G107"/>
    <mergeCell ref="F103:G103"/>
    <mergeCell ref="B104:C104"/>
    <mergeCell ref="D104:E104"/>
    <mergeCell ref="F104:G104"/>
    <mergeCell ref="B51:C51"/>
    <mergeCell ref="D51:E51"/>
    <mergeCell ref="F51:G51"/>
    <mergeCell ref="A58:A61"/>
    <mergeCell ref="B65:C65"/>
    <mergeCell ref="D65:E65"/>
    <mergeCell ref="F65:G65"/>
    <mergeCell ref="B111:C111"/>
    <mergeCell ref="D111:E111"/>
    <mergeCell ref="F111:G111"/>
    <mergeCell ref="B50:C50"/>
    <mergeCell ref="D50:E50"/>
    <mergeCell ref="F50:G50"/>
    <mergeCell ref="B64:C64"/>
    <mergeCell ref="D64:E64"/>
    <mergeCell ref="F64:G64"/>
    <mergeCell ref="F59:G59"/>
    <mergeCell ref="B60:C60"/>
    <mergeCell ref="D60:E60"/>
    <mergeCell ref="F60:G60"/>
    <mergeCell ref="B61:C61"/>
    <mergeCell ref="D61:E61"/>
    <mergeCell ref="F61:G61"/>
    <mergeCell ref="A75:A80"/>
    <mergeCell ref="A81:A84"/>
    <mergeCell ref="B88:C88"/>
    <mergeCell ref="D88:E88"/>
    <mergeCell ref="D73:E73"/>
    <mergeCell ref="F73:G73"/>
    <mergeCell ref="B74:C74"/>
    <mergeCell ref="D74:E74"/>
    <mergeCell ref="F74:G74"/>
    <mergeCell ref="B87:C87"/>
    <mergeCell ref="D87:E87"/>
    <mergeCell ref="F87:G87"/>
    <mergeCell ref="B85:C85"/>
    <mergeCell ref="D85:E85"/>
    <mergeCell ref="F85:G85"/>
    <mergeCell ref="B86:C86"/>
    <mergeCell ref="D86:E86"/>
    <mergeCell ref="F86:G86"/>
    <mergeCell ref="B83:C83"/>
    <mergeCell ref="A119:A124"/>
    <mergeCell ref="A125:A128"/>
    <mergeCell ref="B132:C132"/>
    <mergeCell ref="D132:E132"/>
    <mergeCell ref="F132:G132"/>
    <mergeCell ref="B133:C133"/>
    <mergeCell ref="D133:E133"/>
    <mergeCell ref="F133:G133"/>
    <mergeCell ref="B117:C117"/>
    <mergeCell ref="D117:E117"/>
    <mergeCell ref="F117:G117"/>
    <mergeCell ref="B118:C118"/>
    <mergeCell ref="D118:E118"/>
    <mergeCell ref="F118:G118"/>
    <mergeCell ref="F128:G128"/>
    <mergeCell ref="B125:C125"/>
    <mergeCell ref="D125:E125"/>
    <mergeCell ref="F125:G125"/>
    <mergeCell ref="B126:C126"/>
    <mergeCell ref="D126:E126"/>
    <mergeCell ref="F126:G126"/>
    <mergeCell ref="A141:A146"/>
    <mergeCell ref="A147:A150"/>
    <mergeCell ref="B154:C154"/>
    <mergeCell ref="D154:E154"/>
    <mergeCell ref="F154:G154"/>
    <mergeCell ref="B155:C155"/>
    <mergeCell ref="D155:E155"/>
    <mergeCell ref="F155:G155"/>
    <mergeCell ref="B139:C139"/>
    <mergeCell ref="D139:E139"/>
    <mergeCell ref="F139:G139"/>
    <mergeCell ref="B140:C140"/>
    <mergeCell ref="D140:E140"/>
    <mergeCell ref="F140:G140"/>
  </mergeCells>
  <pageMargins left="0.511811024" right="0.511811024" top="0.78740157499999996" bottom="0.78740157499999996" header="0.31496062000000002" footer="0.31496062000000002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ADELSON-DIR</vt:lpstr>
      <vt:lpstr>BARTOLOMEU-DIR</vt:lpstr>
      <vt:lpstr>JOSÉ-DIR</vt:lpstr>
      <vt:lpstr>NILTON-DIR</vt:lpstr>
      <vt:lpstr>ORLANDO-TES</vt:lpstr>
      <vt:lpstr>SERGIO-PRES</vt:lpstr>
      <vt:lpstr>WILLIAM-DIR</vt:lpstr>
      <vt:lpstr>RESUMO 1</vt:lpstr>
      <vt:lpstr>RESUMO 2</vt:lpstr>
      <vt:lpstr>RESUMO 3</vt:lpstr>
      <vt:lpstr>RESUMO 4</vt:lpstr>
      <vt:lpstr>RESUMO ANUAL</vt:lpstr>
      <vt:lpstr>'RESUMO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Windows</cp:lastModifiedBy>
  <cp:lastPrinted>2024-02-16T20:06:10Z</cp:lastPrinted>
  <dcterms:created xsi:type="dcterms:W3CDTF">2022-05-16T11:04:40Z</dcterms:created>
  <dcterms:modified xsi:type="dcterms:W3CDTF">2024-07-16T16:35:42Z</dcterms:modified>
</cp:coreProperties>
</file>